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rive\Plum Admin - General\Online Admin\AFM\Exercise Files\"/>
    </mc:Choice>
  </mc:AlternateContent>
  <xr:revisionPtr revIDLastSave="0" documentId="13_ncr:1_{C6ABB117-8345-48E1-832F-1716BE19D95B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Enter" sheetId="14" r:id="rId1"/>
    <sheet name="Scenario" sheetId="15" r:id="rId2"/>
    <sheet name="Error Check 1" sheetId="17" r:id="rId3"/>
    <sheet name="Error Check 2" sheetId="18" r:id="rId4"/>
    <sheet name="Long Formulas" sheetId="2" state="hidden" r:id="rId5"/>
  </sheets>
  <externalReferences>
    <externalReference r:id="rId6"/>
  </externalReferences>
  <definedNames>
    <definedName name="_Fill" hidden="1">[1]totals!#REF!</definedName>
    <definedName name="_Order1" hidden="1">0</definedName>
    <definedName name="_Order2" hidden="1">0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40869.3787037037</definedName>
    <definedName name="IQ_NTM" hidden="1">6000</definedName>
    <definedName name="IQ_OPENED55" hidden="1">1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QRA8" hidden="1">"$A$9:$A$261"</definedName>
    <definedName name="IQRB8" hidden="1">"$B$9:$B$261"</definedName>
    <definedName name="IQRC8" hidden="1">"$C$9:$C$261"</definedName>
    <definedName name="price" localSheetId="4">#REF!</definedName>
  </definedNames>
  <calcPr calcId="191029" calcMode="autoNoTable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14" l="1"/>
  <c r="A12" i="14"/>
  <c r="N3" i="14"/>
  <c r="M3" i="14"/>
  <c r="L3" i="14"/>
  <c r="K3" i="14"/>
  <c r="J3" i="14"/>
  <c r="I3" i="14"/>
  <c r="H3" i="14"/>
  <c r="G3" i="14"/>
  <c r="F3" i="14"/>
  <c r="E3" i="14"/>
  <c r="D3" i="14"/>
  <c r="C3" i="14"/>
  <c r="M12" i="14" l="1"/>
  <c r="H12" i="14"/>
  <c r="C12" i="14"/>
  <c r="N12" i="14"/>
  <c r="K12" i="14"/>
  <c r="F12" i="14"/>
  <c r="E12" i="14"/>
  <c r="G12" i="14"/>
  <c r="J12" i="14"/>
  <c r="D12" i="14"/>
  <c r="L12" i="14"/>
  <c r="I12" i="14"/>
  <c r="B8" i="18" l="1"/>
  <c r="N7" i="18"/>
  <c r="M7" i="18"/>
  <c r="L7" i="18"/>
  <c r="K7" i="18"/>
  <c r="J7" i="18"/>
  <c r="I7" i="18"/>
  <c r="H7" i="18"/>
  <c r="G7" i="18"/>
  <c r="F7" i="18"/>
  <c r="E7" i="18"/>
  <c r="D7" i="18"/>
  <c r="C7" i="18"/>
  <c r="N6" i="18"/>
  <c r="M6" i="18"/>
  <c r="L6" i="18"/>
  <c r="K6" i="18"/>
  <c r="J6" i="18"/>
  <c r="I6" i="18"/>
  <c r="H6" i="18"/>
  <c r="G6" i="18"/>
  <c r="F6" i="18"/>
  <c r="E6" i="18"/>
  <c r="D6" i="18"/>
  <c r="C6" i="18"/>
  <c r="N5" i="18"/>
  <c r="M5" i="18"/>
  <c r="L5" i="18"/>
  <c r="K5" i="18"/>
  <c r="J5" i="18"/>
  <c r="I5" i="18"/>
  <c r="H5" i="18"/>
  <c r="G5" i="18"/>
  <c r="F5" i="18"/>
  <c r="E5" i="18"/>
  <c r="D5" i="18"/>
  <c r="C5" i="18"/>
  <c r="N4" i="18"/>
  <c r="M4" i="18"/>
  <c r="M8" i="18" s="1"/>
  <c r="L4" i="18"/>
  <c r="L8" i="18" s="1"/>
  <c r="K4" i="18"/>
  <c r="K8" i="18" s="1"/>
  <c r="J4" i="18"/>
  <c r="J8" i="18" s="1"/>
  <c r="I4" i="18"/>
  <c r="I8" i="18" s="1"/>
  <c r="H4" i="18"/>
  <c r="H8" i="18" s="1"/>
  <c r="G4" i="18"/>
  <c r="G8" i="18" s="1"/>
  <c r="F4" i="18"/>
  <c r="F8" i="18" s="1"/>
  <c r="E4" i="18"/>
  <c r="E8" i="18" s="1"/>
  <c r="D4" i="18"/>
  <c r="D8" i="18" s="1"/>
  <c r="C4" i="18"/>
  <c r="C8" i="18" s="1"/>
  <c r="O2" i="18"/>
  <c r="C16" i="17"/>
  <c r="C15" i="17"/>
  <c r="C13" i="17"/>
  <c r="C8" i="15"/>
  <c r="C11" i="15" s="1"/>
  <c r="B8" i="15"/>
  <c r="C14" i="15" s="1"/>
  <c r="N8" i="18" l="1"/>
  <c r="O8" i="18" s="1"/>
  <c r="O9" i="18" s="1"/>
  <c r="C17" i="17"/>
  <c r="C18" i="17" s="1"/>
  <c r="C16" i="15"/>
  <c r="C17" i="15" s="1"/>
  <c r="C19" i="15" s="1"/>
  <c r="C20" i="15" s="1"/>
  <c r="B4" i="2" l="1"/>
  <c r="B5" i="2"/>
  <c r="B6" i="2" s="1"/>
  <c r="B20" i="2"/>
  <c r="C20" i="2"/>
  <c r="D20" i="2" s="1"/>
  <c r="E20" i="2" s="1"/>
  <c r="B21" i="2"/>
  <c r="C21" i="2"/>
  <c r="D21" i="2"/>
  <c r="E21" i="2"/>
  <c r="F21" i="2"/>
  <c r="G21" i="2"/>
  <c r="H21" i="2"/>
  <c r="I21" i="2"/>
  <c r="J21" i="2"/>
  <c r="K21" i="2"/>
  <c r="L21" i="2"/>
  <c r="M21" i="2"/>
  <c r="B22" i="2"/>
  <c r="C22" i="2"/>
  <c r="D22" i="2"/>
  <c r="E22" i="2"/>
  <c r="F22" i="2"/>
  <c r="G22" i="2"/>
  <c r="H22" i="2"/>
  <c r="I22" i="2"/>
  <c r="J22" i="2"/>
  <c r="K22" i="2"/>
  <c r="L22" i="2"/>
  <c r="M22" i="2"/>
  <c r="B23" i="2"/>
  <c r="C23" i="2"/>
  <c r="D23" i="2"/>
  <c r="E23" i="2"/>
  <c r="F23" i="2"/>
  <c r="G23" i="2"/>
  <c r="H23" i="2"/>
  <c r="I23" i="2"/>
  <c r="J23" i="2"/>
  <c r="K23" i="2"/>
  <c r="L23" i="2"/>
  <c r="M23" i="2"/>
  <c r="N22" i="2" l="1"/>
  <c r="B25" i="2"/>
  <c r="N21" i="2"/>
  <c r="B7" i="2"/>
  <c r="B8" i="2" s="1"/>
  <c r="B9" i="2" s="1"/>
  <c r="N23" i="2"/>
  <c r="C6" i="2"/>
  <c r="C7" i="2" s="1"/>
  <c r="C8" i="2" s="1"/>
  <c r="C9" i="2" s="1"/>
  <c r="C25" i="2"/>
  <c r="D6" i="2"/>
  <c r="F20" i="2"/>
  <c r="D25" i="2" l="1"/>
  <c r="B27" i="2"/>
  <c r="B28" i="2" s="1"/>
  <c r="D7" i="2"/>
  <c r="D8" i="2" s="1"/>
  <c r="D9" i="2" s="1"/>
  <c r="E25" i="2"/>
  <c r="G20" i="2"/>
  <c r="C27" i="2"/>
  <c r="E6" i="2"/>
  <c r="E7" i="2" s="1"/>
  <c r="E8" i="2" s="1"/>
  <c r="D27" i="2" l="1"/>
  <c r="D29" i="2" s="1"/>
  <c r="B29" i="2"/>
  <c r="E9" i="2"/>
  <c r="F6" i="2"/>
  <c r="F7" i="2" s="1"/>
  <c r="F8" i="2" s="1"/>
  <c r="F9" i="2" s="1"/>
  <c r="H20" i="2"/>
  <c r="C28" i="2"/>
  <c r="C29" i="2"/>
  <c r="F25" i="2"/>
  <c r="D28" i="2" l="1"/>
  <c r="F27" i="2"/>
  <c r="F29" i="2" s="1"/>
  <c r="I20" i="2"/>
  <c r="G25" i="2"/>
  <c r="G6" i="2"/>
  <c r="G7" i="2" s="1"/>
  <c r="G8" i="2" s="1"/>
  <c r="E27" i="2"/>
  <c r="G9" i="2" l="1"/>
  <c r="E28" i="2"/>
  <c r="F28" i="2" s="1"/>
  <c r="E29" i="2"/>
  <c r="H6" i="2"/>
  <c r="H7" i="2" s="1"/>
  <c r="H8" i="2" s="1"/>
  <c r="H9" i="2" s="1"/>
  <c r="J20" i="2"/>
  <c r="H25" i="2" l="1"/>
  <c r="I25" i="2"/>
  <c r="K20" i="2"/>
  <c r="I6" i="2"/>
  <c r="I7" i="2" s="1"/>
  <c r="I8" i="2" s="1"/>
  <c r="I9" i="2" s="1"/>
  <c r="G27" i="2"/>
  <c r="I27" i="2" l="1"/>
  <c r="J25" i="2"/>
  <c r="G28" i="2"/>
  <c r="G29" i="2"/>
  <c r="J6" i="2"/>
  <c r="J7" i="2" s="1"/>
  <c r="J8" i="2" s="1"/>
  <c r="J9" i="2" s="1"/>
  <c r="L20" i="2"/>
  <c r="H27" i="2"/>
  <c r="J27" i="2" l="1"/>
  <c r="K6" i="2"/>
  <c r="K7" i="2" s="1"/>
  <c r="K8" i="2" s="1"/>
  <c r="K9" i="2" s="1"/>
  <c r="H28" i="2"/>
  <c r="I28" i="2" s="1"/>
  <c r="H29" i="2"/>
  <c r="M20" i="2"/>
  <c r="K25" i="2"/>
  <c r="I29" i="2"/>
  <c r="N20" i="2" l="1"/>
  <c r="L25" i="2"/>
  <c r="K27" i="2"/>
  <c r="L6" i="2"/>
  <c r="L7" i="2" s="1"/>
  <c r="L8" i="2" s="1"/>
  <c r="L9" i="2" s="1"/>
  <c r="J28" i="2"/>
  <c r="J29" i="2"/>
  <c r="L27" i="2" l="1"/>
  <c r="L29" i="2" s="1"/>
  <c r="K28" i="2"/>
  <c r="K29" i="2"/>
  <c r="M6" i="2"/>
  <c r="M7" i="2" s="1"/>
  <c r="M8" i="2" s="1"/>
  <c r="L28" i="2" l="1"/>
  <c r="M9" i="2"/>
  <c r="N8" i="2"/>
  <c r="N24" i="2"/>
  <c r="M25" i="2"/>
  <c r="N25" i="2" s="1"/>
  <c r="M27" i="2" l="1"/>
  <c r="N9" i="2"/>
  <c r="M29" i="2" l="1"/>
  <c r="M28" i="2"/>
  <c r="N27" i="2"/>
  <c r="N29" i="2" s="1"/>
</calcChain>
</file>

<file path=xl/sharedStrings.xml><?xml version="1.0" encoding="utf-8"?>
<sst xmlns="http://schemas.openxmlformats.org/spreadsheetml/2006/main" count="130" uniqueCount="68">
  <si>
    <t>Profit Margin</t>
  </si>
  <si>
    <t>Expenses</t>
  </si>
  <si>
    <t>Cumulative Profit</t>
  </si>
  <si>
    <t>Forecast Profit</t>
  </si>
  <si>
    <t>Total Expenses</t>
  </si>
  <si>
    <t>Consumables</t>
  </si>
  <si>
    <t>Overheads</t>
  </si>
  <si>
    <t>Rent</t>
  </si>
  <si>
    <t>Advertising</t>
  </si>
  <si>
    <t>Staff</t>
  </si>
  <si>
    <t>Forecast Revenue</t>
  </si>
  <si>
    <t>Total no Calls per month</t>
  </si>
  <si>
    <t>Total no Calls per day</t>
  </si>
  <si>
    <t>Forecast no calls with seasonality</t>
  </si>
  <si>
    <t>Forecast no Calls per customer per day</t>
  </si>
  <si>
    <t>Forecast no Customers</t>
  </si>
  <si>
    <t>Total</t>
  </si>
  <si>
    <t>Month</t>
  </si>
  <si>
    <t>Assumptions</t>
  </si>
  <si>
    <t>Scenario:</t>
  </si>
  <si>
    <t>Building cost per sq mtr</t>
  </si>
  <si>
    <t>Sale Price per sq mtr</t>
  </si>
  <si>
    <t>Total no sq mtrs</t>
  </si>
  <si>
    <t>Sales commission</t>
  </si>
  <si>
    <t>Best Case</t>
  </si>
  <si>
    <t>Base Case</t>
  </si>
  <si>
    <t>Worst Case</t>
  </si>
  <si>
    <t>Profitability of Land Development</t>
  </si>
  <si>
    <t>Income - Sale of Properties</t>
  </si>
  <si>
    <t>Land Costs</t>
  </si>
  <si>
    <t>Building Costs</t>
  </si>
  <si>
    <t>Council Contributions</t>
  </si>
  <si>
    <t>Sales Commission</t>
  </si>
  <si>
    <t>Net Profit</t>
  </si>
  <si>
    <t>BMW</t>
  </si>
  <si>
    <t>Chevrolet</t>
  </si>
  <si>
    <t>Citroen</t>
  </si>
  <si>
    <t>Daewoo</t>
  </si>
  <si>
    <t>Daihatsu</t>
  </si>
  <si>
    <t>Stock Report</t>
  </si>
  <si>
    <t>Make</t>
  </si>
  <si>
    <t>Transmission</t>
  </si>
  <si>
    <t>Stock</t>
  </si>
  <si>
    <t>Automatic</t>
  </si>
  <si>
    <t>Manual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</si>
  <si>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</si>
  <si>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</si>
  <si>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</si>
  <si>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</si>
  <si>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</si>
  <si>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</si>
  <si>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</si>
  <si>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</si>
  <si>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</si>
  <si>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</si>
  <si>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</si>
  <si>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</si>
  <si>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Phasing</t>
  </si>
  <si>
    <t>Annual $</t>
  </si>
  <si>
    <t>Sales</t>
  </si>
  <si>
    <t>Salaries</t>
  </si>
  <si>
    <t>Error check:</t>
  </si>
  <si>
    <t>Exercise</t>
  </si>
  <si>
    <t>Terms (mths)</t>
  </si>
  <si>
    <t>Cash Receipts</t>
  </si>
  <si>
    <t>Cashflow Receipts Forecast</t>
  </si>
  <si>
    <t>% Expected</t>
  </si>
  <si>
    <t>Error Checks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</si>
</sst>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;[Red]\-&quot;$&quot;#,##0"/>
    <numFmt numFmtId="43" formatCode="_-* #,##0.00_-;\-* #,##0.00_-;_-* &quot;-&quot;??_-;_-@_-"/>
    <numFmt numFmtId="164" formatCode="_(* #,##0.00_);_(* \(#,##0.00\);_(* &quot;-&quot;??_);_(@_)"/>
    <numFmt numFmtId="165" formatCode="&quot;$&quot;#,##0"/>
    <numFmt numFmtId="166" formatCode="#,##0.0"/>
    <numFmt numFmtId="167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sz val="11"/>
      <color theme="1"/>
      <name val="Tw Cen MT"/>
      <family val="2"/>
    </font>
    <font>
      <sz val="11"/>
      <color theme="0"/>
      <name val="Tw Cen MT"/>
      <family val="2"/>
    </font>
    <font>
      <sz val="11"/>
      <color theme="1"/>
      <name val="Tw Cen MT"/>
      <family val="2"/>
    </font>
    <font>
      <sz val="11"/>
      <name val="Tw Cen MT"/>
      <family val="2"/>
    </font>
    <font>
      <sz val="11"/>
      <color rgb="FF3F3F76"/>
      <name val="Tw Cen MT"/>
      <family val="2"/>
    </font>
    <font>
      <b/>
      <sz val="11"/>
      <color theme="0"/>
      <name val="Tw Cen MT"/>
      <family val="2"/>
    </font>
    <font>
      <b/>
      <sz val="12"/>
      <color theme="1"/>
      <name val="Tw Cen MT"/>
      <family val="2"/>
    </font>
    <font>
      <sz val="11"/>
      <color rgb="FF00B050"/>
      <name val="Tw Cen MT"/>
      <family val="2"/>
    </font>
    <font>
      <b/>
      <u/>
      <sz val="11"/>
      <color theme="1"/>
      <name val="Tw Cen MT"/>
      <family val="2"/>
    </font>
    <font>
      <b/>
      <i/>
      <sz val="11"/>
      <color theme="1"/>
      <name val="Tw Cen MT"/>
      <family val="2"/>
    </font>
    <font>
      <i/>
      <sz val="11"/>
      <color theme="1"/>
      <name val="Tw Cen MT"/>
      <family val="2"/>
    </font>
    <font>
      <b/>
      <sz val="11"/>
      <color rgb="FFFF0000"/>
      <name val="Tw Cen MT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1195A"/>
        <bgColor theme="7"/>
      </patternFill>
    </fill>
    <fill>
      <patternFill patternType="solid">
        <fgColor rgb="FF90658E"/>
        <bgColor theme="7"/>
      </patternFill>
    </fill>
    <fill>
      <patternFill patternType="solid">
        <fgColor rgb="FFC0A4BF"/>
        <bgColor theme="7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0658E"/>
        <bgColor rgb="FF90658E"/>
      </patternFill>
    </fill>
    <fill>
      <patternFill patternType="solid">
        <fgColor rgb="FF61195A"/>
        <bgColor rgb="FF61195A"/>
      </patternFill>
    </fill>
    <fill>
      <patternFill patternType="solid">
        <fgColor rgb="FFF2DBDB"/>
        <bgColor rgb="FFF2DBDB"/>
      </patternFill>
    </fill>
    <fill>
      <patternFill patternType="solid">
        <fgColor rgb="FFC0A4BF"/>
        <bgColor rgb="FFC0A4BF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9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7F7F7F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thin">
        <color rgb="FFFFFFFF"/>
      </right>
      <top style="thin">
        <color theme="0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6" borderId="1" applyNumberFormat="0" applyFont="0" applyAlignment="0"/>
    <xf numFmtId="167" fontId="1" fillId="0" borderId="3" applyNumberFormat="0" applyFont="0" applyAlignment="0"/>
    <xf numFmtId="0" fontId="3" fillId="3" borderId="2" applyNumberFormat="0" applyFont="0" applyBorder="0" applyAlignment="0"/>
    <xf numFmtId="0" fontId="3" fillId="5" borderId="5" applyNumberFormat="0" applyFont="0" applyBorder="0" applyAlignment="0"/>
    <xf numFmtId="0" fontId="3" fillId="4" borderId="4" applyNumberFormat="0" applyFont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0" fillId="2" borderId="0" xfId="0" applyFill="1"/>
    <xf numFmtId="9" fontId="1" fillId="2" borderId="0" xfId="2" applyFill="1"/>
    <xf numFmtId="165" fontId="4" fillId="2" borderId="0" xfId="0" applyNumberFormat="1" applyFont="1" applyFill="1"/>
    <xf numFmtId="165" fontId="0" fillId="2" borderId="0" xfId="0" applyNumberFormat="1" applyFill="1"/>
    <xf numFmtId="6" fontId="4" fillId="2" borderId="0" xfId="0" applyNumberFormat="1" applyFont="1" applyFill="1"/>
    <xf numFmtId="0" fontId="4" fillId="2" borderId="0" xfId="0" applyFont="1" applyFill="1"/>
    <xf numFmtId="6" fontId="0" fillId="2" borderId="0" xfId="0" applyNumberFormat="1" applyFill="1"/>
    <xf numFmtId="0" fontId="5" fillId="2" borderId="0" xfId="0" applyFont="1" applyFill="1"/>
    <xf numFmtId="3" fontId="0" fillId="2" borderId="0" xfId="0" applyNumberFormat="1" applyFill="1"/>
    <xf numFmtId="166" fontId="0" fillId="2" borderId="0" xfId="0" applyNumberFormat="1" applyFill="1"/>
    <xf numFmtId="0" fontId="0" fillId="2" borderId="0" xfId="0" applyFill="1" applyAlignment="1">
      <alignment horizontal="right"/>
    </xf>
    <xf numFmtId="0" fontId="8" fillId="0" borderId="0" xfId="10" applyFont="1"/>
    <xf numFmtId="165" fontId="9" fillId="7" borderId="7" xfId="10" applyNumberFormat="1" applyFont="1" applyFill="1" applyBorder="1" applyAlignment="1">
      <alignment horizontal="center" wrapText="1"/>
    </xf>
    <xf numFmtId="165" fontId="9" fillId="8" borderId="0" xfId="10" applyNumberFormat="1" applyFont="1" applyFill="1" applyAlignment="1">
      <alignment horizontal="right"/>
    </xf>
    <xf numFmtId="0" fontId="10" fillId="0" borderId="0" xfId="0" applyFont="1"/>
    <xf numFmtId="0" fontId="10" fillId="0" borderId="0" xfId="10" applyFont="1"/>
    <xf numFmtId="0" fontId="11" fillId="0" borderId="8" xfId="10" applyFont="1" applyBorder="1"/>
    <xf numFmtId="165" fontId="10" fillId="0" borderId="0" xfId="10" applyNumberFormat="1" applyFont="1"/>
    <xf numFmtId="0" fontId="12" fillId="9" borderId="1" xfId="10" applyFont="1" applyFill="1" applyBorder="1"/>
    <xf numFmtId="165" fontId="10" fillId="0" borderId="9" xfId="10" applyNumberFormat="1" applyFont="1" applyBorder="1"/>
    <xf numFmtId="165" fontId="9" fillId="7" borderId="10" xfId="10" applyNumberFormat="1" applyFont="1" applyFill="1" applyBorder="1" applyAlignment="1">
      <alignment horizontal="left"/>
    </xf>
    <xf numFmtId="165" fontId="8" fillId="0" borderId="11" xfId="10" applyNumberFormat="1" applyFont="1" applyBorder="1"/>
    <xf numFmtId="9" fontId="12" fillId="9" borderId="1" xfId="10" applyNumberFormat="1" applyFont="1" applyFill="1" applyBorder="1"/>
    <xf numFmtId="165" fontId="10" fillId="0" borderId="12" xfId="10" applyNumberFormat="1" applyFont="1" applyBorder="1"/>
    <xf numFmtId="9" fontId="8" fillId="0" borderId="0" xfId="10" applyNumberFormat="1" applyFont="1"/>
    <xf numFmtId="165" fontId="13" fillId="10" borderId="13" xfId="10" applyNumberFormat="1" applyFont="1" applyFill="1" applyBorder="1"/>
    <xf numFmtId="0" fontId="8" fillId="0" borderId="0" xfId="0" applyFont="1"/>
    <xf numFmtId="0" fontId="9" fillId="3" borderId="0" xfId="5" applyFont="1" applyBorder="1" applyAlignment="1">
      <alignment wrapText="1"/>
    </xf>
    <xf numFmtId="165" fontId="13" fillId="3" borderId="0" xfId="5" applyNumberFormat="1" applyFont="1" applyBorder="1" applyAlignment="1">
      <alignment wrapText="1"/>
    </xf>
    <xf numFmtId="0" fontId="13" fillId="3" borderId="0" xfId="5" applyFont="1" applyBorder="1" applyAlignment="1">
      <alignment wrapText="1"/>
    </xf>
    <xf numFmtId="165" fontId="12" fillId="6" borderId="1" xfId="3" applyNumberFormat="1" applyFont="1" applyAlignment="1">
      <alignment horizontal="right"/>
    </xf>
    <xf numFmtId="17" fontId="8" fillId="0" borderId="0" xfId="0" applyNumberFormat="1" applyFont="1" applyAlignment="1">
      <alignment horizontal="right"/>
    </xf>
    <xf numFmtId="165" fontId="11" fillId="0" borderId="1" xfId="3" applyNumberFormat="1" applyFont="1" applyFill="1" applyAlignment="1">
      <alignment horizontal="right"/>
    </xf>
    <xf numFmtId="167" fontId="12" fillId="6" borderId="1" xfId="3" applyNumberFormat="1" applyFont="1" applyAlignment="1">
      <alignment horizontal="right"/>
    </xf>
    <xf numFmtId="10" fontId="12" fillId="6" borderId="1" xfId="3" applyNumberFormat="1" applyFont="1" applyAlignment="1">
      <alignment horizontal="center"/>
    </xf>
    <xf numFmtId="165" fontId="10" fillId="0" borderId="0" xfId="0" applyNumberFormat="1" applyFont="1"/>
    <xf numFmtId="0" fontId="14" fillId="0" borderId="0" xfId="0" applyFont="1"/>
    <xf numFmtId="165" fontId="8" fillId="0" borderId="6" xfId="0" applyNumberFormat="1" applyFont="1" applyBorder="1" applyAlignment="1">
      <alignment horizontal="right" vertical="center"/>
    </xf>
    <xf numFmtId="165" fontId="8" fillId="0" borderId="0" xfId="0" applyNumberFormat="1" applyFont="1"/>
    <xf numFmtId="165" fontId="10" fillId="0" borderId="6" xfId="0" applyNumberFormat="1" applyFont="1" applyBorder="1" applyAlignment="1">
      <alignment horizontal="right" vertical="center"/>
    </xf>
    <xf numFmtId="9" fontId="8" fillId="0" borderId="6" xfId="2" applyFont="1" applyBorder="1" applyAlignment="1">
      <alignment horizontal="right" vertical="center"/>
    </xf>
    <xf numFmtId="0" fontId="9" fillId="3" borderId="0" xfId="5" applyFont="1" applyBorder="1"/>
    <xf numFmtId="0" fontId="9" fillId="4" borderId="4" xfId="7" applyFont="1"/>
    <xf numFmtId="167" fontId="15" fillId="0" borderId="0" xfId="1" applyNumberFormat="1" applyFont="1"/>
    <xf numFmtId="0" fontId="10" fillId="0" borderId="0" xfId="0" applyFont="1" applyAlignment="1">
      <alignment horizontal="right"/>
    </xf>
    <xf numFmtId="43" fontId="10" fillId="0" borderId="0" xfId="1" applyFont="1"/>
    <xf numFmtId="0" fontId="16" fillId="0" borderId="0" xfId="0" applyFont="1"/>
    <xf numFmtId="0" fontId="8" fillId="0" borderId="0" xfId="0" applyFont="1" applyAlignment="1">
      <alignment horizontal="right"/>
    </xf>
    <xf numFmtId="43" fontId="12" fillId="6" borderId="1" xfId="3" applyNumberFormat="1" applyFont="1"/>
    <xf numFmtId="43" fontId="8" fillId="0" borderId="0" xfId="0" applyNumberFormat="1" applyFont="1"/>
    <xf numFmtId="6" fontId="12" fillId="6" borderId="1" xfId="3" applyNumberFormat="1" applyFont="1"/>
    <xf numFmtId="6" fontId="10" fillId="0" borderId="0" xfId="0" applyNumberFormat="1" applyFont="1"/>
    <xf numFmtId="6" fontId="8" fillId="0" borderId="0" xfId="0" applyNumberFormat="1" applyFont="1"/>
    <xf numFmtId="0" fontId="17" fillId="0" borderId="0" xfId="0" applyFont="1"/>
    <xf numFmtId="0" fontId="18" fillId="0" borderId="0" xfId="0" applyFont="1" applyAlignment="1">
      <alignment horizontal="right"/>
    </xf>
    <xf numFmtId="167" fontId="19" fillId="0" borderId="0" xfId="1" applyNumberFormat="1" applyFont="1"/>
  </cellXfs>
  <cellStyles count="11">
    <cellStyle name="Comma" xfId="1" builtinId="3"/>
    <cellStyle name="Comma 2 3" xfId="9" xr:uid="{76BE757E-247D-48B7-B53E-5280963AED57}"/>
    <cellStyle name="Comma 4" xfId="8" xr:uid="{3D1571CD-81B6-4A62-B521-1A3412FE14CB}"/>
    <cellStyle name="Normal" xfId="0" builtinId="0"/>
    <cellStyle name="Normal 5" xfId="10" xr:uid="{71A218E6-414A-47BE-84AA-5E8045478857}"/>
    <cellStyle name="Percent" xfId="2" builtinId="5"/>
    <cellStyle name="Plum 1" xfId="5" xr:uid="{1185A3C3-0090-4DF8-8647-DE73BE6E0DE5}"/>
    <cellStyle name="Plum 2" xfId="7" xr:uid="{BD7A38E5-349B-48DD-B4C4-7C437DF9C05D}"/>
    <cellStyle name="Plum 3" xfId="6" xr:uid="{A794D341-6A1B-4BEF-9FE6-D4F33D3E0F6C}"/>
    <cellStyle name="Plum Formula" xfId="4" xr:uid="{23FBEE54-8022-4631-BBA8-BA3063065CD3}"/>
    <cellStyle name="Plum Input" xfId="3" xr:uid="{95660076-B745-4AD6-B93C-958B9E8FF63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26" fmlaLink="$B$1" fmlaRange="$A$4:$A$6" noThreeD="1" sel="2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umsolutions.com.au/book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plumsolutions.com.au/financial-modelling-workshops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plumsolutions.com.au/book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plumsolutions.com.au/financial-modelling-workshops/" TargetMode="External"/><Relationship Id="rId1" Type="http://schemas.openxmlformats.org/officeDocument/2006/relationships/hyperlink" Target="http://www.plumsolutions.com.au/book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umsolutions.com.au/book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plumsolutions.com.au/financial-modelling-workshops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142875</xdr:rowOff>
    </xdr:from>
    <xdr:to>
      <xdr:col>19</xdr:col>
      <xdr:colOff>532723</xdr:colOff>
      <xdr:row>5</xdr:row>
      <xdr:rowOff>171563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428246" y="142875"/>
          <a:ext cx="2950569" cy="931056"/>
          <a:chOff x="1123950" y="1962150"/>
          <a:chExt cx="2940776" cy="970112"/>
        </a:xfrm>
      </xdr:grpSpPr>
      <xdr:sp macro="" textlink="">
        <xdr:nvSpPr>
          <xdr:cNvPr id="3" name="Snip Single Corner Rectangle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123950" y="1962150"/>
            <a:ext cx="2924175" cy="866775"/>
          </a:xfrm>
          <a:prstGeom prst="snip1Rect">
            <a:avLst/>
          </a:prstGeom>
          <a:solidFill>
            <a:srgbClr val="61195A"/>
          </a:solidFill>
        </xdr:spPr>
        <xdr:style>
          <a:lnRef idx="3">
            <a:schemeClr val="lt1"/>
          </a:lnRef>
          <a:fillRef idx="1">
            <a:schemeClr val="accent4"/>
          </a:fillRef>
          <a:effectRef idx="1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>
                <a:solidFill>
                  <a:srgbClr val="C0A4BF"/>
                </a:solidFill>
              </a:rPr>
              <a:t>How to use the</a:t>
            </a:r>
            <a:r>
              <a:rPr lang="en-US" sz="1100" baseline="0">
                <a:solidFill>
                  <a:srgbClr val="C0A4BF"/>
                </a:solidFill>
              </a:rPr>
              <a:t> OFFSET function is covered in the Plum Solutions </a:t>
            </a:r>
            <a:r>
              <a:rPr lang="en-US" sz="1100" b="1" u="sng" baseline="0">
                <a:solidFill>
                  <a:srgbClr val="C0A4BF"/>
                </a:solidFill>
              </a:rPr>
              <a:t>Financial Modelling in Excel </a:t>
            </a:r>
            <a:r>
              <a:rPr lang="en-US" sz="1100" baseline="0">
                <a:solidFill>
                  <a:srgbClr val="C0A4BF"/>
                </a:solidFill>
              </a:rPr>
              <a:t>workshops or online courses.</a:t>
            </a:r>
            <a:endParaRPr lang="en-US" sz="1100">
              <a:solidFill>
                <a:srgbClr val="C0A4BF"/>
              </a:solidFill>
            </a:endParaRPr>
          </a:p>
        </xdr:txBody>
      </xdr:sp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000000">
                  <a:alpha val="0"/>
                </a:srgbClr>
              </a:clrFrom>
              <a:clrTo>
                <a:srgbClr val="000000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57922" y="2412788"/>
            <a:ext cx="506804" cy="519474"/>
          </a:xfrm>
          <a:prstGeom prst="rect">
            <a:avLst/>
          </a:prstGeom>
          <a:effectLst/>
        </xdr:spPr>
      </xdr:pic>
    </xdr:grpSp>
    <xdr:clientData/>
  </xdr:twoCellAnchor>
  <xdr:twoCellAnchor>
    <xdr:from>
      <xdr:col>14</xdr:col>
      <xdr:colOff>571500</xdr:colOff>
      <xdr:row>6</xdr:row>
      <xdr:rowOff>87276</xdr:rowOff>
    </xdr:from>
    <xdr:to>
      <xdr:col>19</xdr:col>
      <xdr:colOff>420872</xdr:colOff>
      <xdr:row>9</xdr:row>
      <xdr:rowOff>8196</xdr:rowOff>
    </xdr:to>
    <xdr:sp macro="" textlink="">
      <xdr:nvSpPr>
        <xdr:cNvPr id="5" name="Snip Single Corner Rectangl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239250" y="1230276"/>
          <a:ext cx="2897372" cy="492420"/>
        </a:xfrm>
        <a:prstGeom prst="snip1Rect">
          <a:avLst/>
        </a:prstGeom>
        <a:solidFill>
          <a:srgbClr val="C0A4BF"/>
        </a:solidFill>
        <a:ln>
          <a:noFill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>
              <a:solidFill>
                <a:schemeClr val="bg1"/>
              </a:solidFill>
            </a:rPr>
            <a:t>See p153 of Using Excel for Business and Financial</a:t>
          </a:r>
          <a:r>
            <a:rPr lang="en-AU" baseline="0">
              <a:solidFill>
                <a:schemeClr val="bg1"/>
              </a:solidFill>
            </a:rPr>
            <a:t> Modelling</a:t>
          </a:r>
          <a:endParaRPr lang="en-AU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1323975</xdr:colOff>
          <xdr:row>0</xdr:row>
          <xdr:rowOff>19050</xdr:rowOff>
        </xdr:from>
        <xdr:to>
          <xdr:col>2</xdr:col>
          <xdr:colOff>76200</xdr:colOff>
          <xdr:row>1</xdr:row>
          <xdr:rowOff>85725</xdr:rowOff>
        </xdr:to>
        <xdr:sp macro="" textlink="">
          <xdr:nvSpPr>
            <xdr:cNvPr id="11265" name="Drop Dow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1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115491</xdr:colOff>
      <xdr:row>21</xdr:row>
      <xdr:rowOff>63103</xdr:rowOff>
    </xdr:from>
    <xdr:to>
      <xdr:col>2</xdr:col>
      <xdr:colOff>850898</xdr:colOff>
      <xdr:row>24</xdr:row>
      <xdr:rowOff>91679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115491" y="4150689"/>
          <a:ext cx="3037736" cy="567419"/>
          <a:chOff x="1123950" y="1962150"/>
          <a:chExt cx="3040457" cy="563083"/>
        </a:xfrm>
      </xdr:grpSpPr>
      <xdr:sp macro="" textlink="">
        <xdr:nvSpPr>
          <xdr:cNvPr id="4" name="Snip Single Corner Rectangle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1123950" y="1962150"/>
            <a:ext cx="2924175" cy="530282"/>
          </a:xfrm>
          <a:prstGeom prst="snip1Rect">
            <a:avLst/>
          </a:prstGeom>
          <a:solidFill>
            <a:srgbClr val="61195A"/>
          </a:solidFill>
        </xdr:spPr>
        <xdr:style>
          <a:lnRef idx="3">
            <a:schemeClr val="lt1"/>
          </a:lnRef>
          <a:fillRef idx="1">
            <a:schemeClr val="accent4"/>
          </a:fillRef>
          <a:effectRef idx="1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>
                <a:solidFill>
                  <a:srgbClr val="C0A4BF"/>
                </a:solidFill>
              </a:rPr>
              <a:t>See p344 of Using Excel for Business and Financial Modelling</a:t>
            </a:r>
          </a:p>
        </xdr:txBody>
      </xdr:sp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000000">
                  <a:alpha val="0"/>
                </a:srgbClr>
              </a:clrFrom>
              <a:clrTo>
                <a:srgbClr val="000000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57603" y="2131968"/>
            <a:ext cx="506804" cy="393265"/>
          </a:xfrm>
          <a:prstGeom prst="rect">
            <a:avLst/>
          </a:prstGeom>
          <a:effectLst/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186170</xdr:colOff>
      <xdr:row>1</xdr:row>
      <xdr:rowOff>62346</xdr:rowOff>
    </xdr:from>
    <xdr:to>
      <xdr:col>7</xdr:col>
      <xdr:colOff>259772</xdr:colOff>
      <xdr:row>4</xdr:row>
      <xdr:rowOff>73602</xdr:rowOff>
    </xdr:to>
    <xdr:sp macro="" textlink="">
      <xdr:nvSpPr>
        <xdr:cNvPr id="2" name="Snip Single Corner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446193" y="261505"/>
          <a:ext cx="2515465" cy="556779"/>
        </a:xfrm>
        <a:prstGeom prst="snip1Rect">
          <a:avLst/>
        </a:prstGeom>
        <a:solidFill>
          <a:srgbClr val="C0A4BF"/>
        </a:solidFill>
        <a:ln>
          <a:noFill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>
              <a:solidFill>
                <a:schemeClr val="bg1"/>
              </a:solidFill>
            </a:rPr>
            <a:t>See p82 of Using Excel for Business and Financial</a:t>
          </a:r>
          <a:r>
            <a:rPr lang="en-AU" baseline="0">
              <a:solidFill>
                <a:schemeClr val="bg1"/>
              </a:solidFill>
            </a:rPr>
            <a:t> Modelling</a:t>
          </a:r>
          <a:endParaRPr lang="en-AU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102793</xdr:colOff>
      <xdr:row>22</xdr:row>
      <xdr:rowOff>38100</xdr:rowOff>
    </xdr:from>
    <xdr:to>
      <xdr:col>4</xdr:col>
      <xdr:colOff>276225</xdr:colOff>
      <xdr:row>26</xdr:row>
      <xdr:rowOff>142875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102793" y="4055918"/>
          <a:ext cx="3043921" cy="832139"/>
          <a:chOff x="1123950" y="1962150"/>
          <a:chExt cx="3040457" cy="866775"/>
        </a:xfrm>
      </xdr:grpSpPr>
      <xdr:sp macro="" textlink="">
        <xdr:nvSpPr>
          <xdr:cNvPr id="4" name="Snip Single Corner Rectangle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1123950" y="1962150"/>
            <a:ext cx="2924175" cy="866775"/>
          </a:xfrm>
          <a:prstGeom prst="snip1Rect">
            <a:avLst/>
          </a:prstGeom>
          <a:solidFill>
            <a:srgbClr val="61195A"/>
          </a:solidFill>
        </xdr:spPr>
        <xdr:style>
          <a:lnRef idx="3">
            <a:schemeClr val="lt1"/>
          </a:lnRef>
          <a:fillRef idx="1">
            <a:schemeClr val="accent4"/>
          </a:fillRef>
          <a:effectRef idx="1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>
                <a:solidFill>
                  <a:srgbClr val="C0A4BF"/>
                </a:solidFill>
              </a:rPr>
              <a:t>Error checking </a:t>
            </a:r>
            <a:r>
              <a:rPr lang="en-US" sz="1100" baseline="0">
                <a:solidFill>
                  <a:srgbClr val="C0A4BF"/>
                </a:solidFill>
              </a:rPr>
              <a:t>is covered in detail in the Plum Solutions </a:t>
            </a:r>
            <a:r>
              <a:rPr lang="en-US" sz="1100" b="1" u="sng" baseline="0">
                <a:solidFill>
                  <a:srgbClr val="C0A4BF"/>
                </a:solidFill>
              </a:rPr>
              <a:t>Financial Modelling in Excel </a:t>
            </a:r>
            <a:r>
              <a:rPr lang="en-US" sz="1100" baseline="0">
                <a:solidFill>
                  <a:srgbClr val="C0A4BF"/>
                </a:solidFill>
              </a:rPr>
              <a:t>workshops or online courses.</a:t>
            </a:r>
            <a:endParaRPr lang="en-US" sz="1100">
              <a:solidFill>
                <a:srgbClr val="C0A4BF"/>
              </a:solidFill>
            </a:endParaRPr>
          </a:p>
        </xdr:txBody>
      </xdr:sp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clrChange>
              <a:clrFrom>
                <a:srgbClr val="000000">
                  <a:alpha val="0"/>
                </a:srgbClr>
              </a:clrFrom>
              <a:clrTo>
                <a:srgbClr val="000000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57603" y="2218965"/>
            <a:ext cx="506804" cy="519474"/>
          </a:xfrm>
          <a:prstGeom prst="rect">
            <a:avLst/>
          </a:prstGeom>
          <a:effectLst/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275359</xdr:colOff>
      <xdr:row>22</xdr:row>
      <xdr:rowOff>35502</xdr:rowOff>
    </xdr:from>
    <xdr:to>
      <xdr:col>4</xdr:col>
      <xdr:colOff>561109</xdr:colOff>
      <xdr:row>27</xdr:row>
      <xdr:rowOff>116466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275359" y="4036002"/>
          <a:ext cx="3524250" cy="990169"/>
          <a:chOff x="1123950" y="1962150"/>
          <a:chExt cx="2924175" cy="1033464"/>
        </a:xfrm>
      </xdr:grpSpPr>
      <xdr:sp macro="" textlink="">
        <xdr:nvSpPr>
          <xdr:cNvPr id="3" name="Snip Single Corner Rectangle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1123950" y="1962150"/>
            <a:ext cx="2924175" cy="866775"/>
          </a:xfrm>
          <a:prstGeom prst="snip1Rect">
            <a:avLst/>
          </a:prstGeom>
          <a:solidFill>
            <a:srgbClr val="61195A"/>
          </a:solidFill>
        </xdr:spPr>
        <xdr:style>
          <a:lnRef idx="3">
            <a:schemeClr val="lt1"/>
          </a:lnRef>
          <a:fillRef idx="1">
            <a:schemeClr val="accent4"/>
          </a:fillRef>
          <a:effectRef idx="1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100">
                <a:solidFill>
                  <a:srgbClr val="C0A4BF"/>
                </a:solidFill>
              </a:rPr>
              <a:t>More on how to build error checks</a:t>
            </a:r>
            <a:r>
              <a:rPr lang="en-US" sz="1100" baseline="0">
                <a:solidFill>
                  <a:srgbClr val="C0A4BF"/>
                </a:solidFill>
              </a:rPr>
              <a:t> is covered in the Plum Solutions </a:t>
            </a:r>
            <a:r>
              <a:rPr lang="en-US" sz="1100" b="1" u="sng" baseline="0">
                <a:solidFill>
                  <a:srgbClr val="C0A4BF"/>
                </a:solidFill>
              </a:rPr>
              <a:t>Financial Modelling in Excel </a:t>
            </a:r>
            <a:r>
              <a:rPr lang="en-US" sz="1100" baseline="0">
                <a:solidFill>
                  <a:srgbClr val="C0A4BF"/>
                </a:solidFill>
              </a:rPr>
              <a:t>workshops or online courses.</a:t>
            </a:r>
            <a:endParaRPr lang="en-US" sz="1100">
              <a:solidFill>
                <a:srgbClr val="C0A4BF"/>
              </a:solidFill>
            </a:endParaRPr>
          </a:p>
        </xdr:txBody>
      </xdr:sp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000000">
                  <a:alpha val="0"/>
                </a:srgbClr>
              </a:clrFrom>
              <a:clrTo>
                <a:srgbClr val="000000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95678" y="2476140"/>
            <a:ext cx="506804" cy="519474"/>
          </a:xfrm>
          <a:prstGeom prst="rect">
            <a:avLst/>
          </a:prstGeom>
          <a:effectLst/>
        </xdr:spPr>
      </xdr:pic>
    </xdr:grpSp>
    <xdr:clientData/>
  </xdr:twoCellAnchor>
  <xdr:twoCellAnchor>
    <xdr:from>
      <xdr:col>0</xdr:col>
      <xdr:colOff>95251</xdr:colOff>
      <xdr:row>8</xdr:row>
      <xdr:rowOff>119496</xdr:rowOff>
    </xdr:from>
    <xdr:to>
      <xdr:col>4</xdr:col>
      <xdr:colOff>476251</xdr:colOff>
      <xdr:row>10</xdr:row>
      <xdr:rowOff>86592</xdr:rowOff>
    </xdr:to>
    <xdr:sp macro="" textlink="">
      <xdr:nvSpPr>
        <xdr:cNvPr id="5" name="Snip Single Corner Rectangl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95251" y="1574223"/>
          <a:ext cx="3619500" cy="330778"/>
        </a:xfrm>
        <a:prstGeom prst="snip1Rect">
          <a:avLst/>
        </a:prstGeom>
        <a:solidFill>
          <a:srgbClr val="C0A4BF"/>
        </a:solidFill>
        <a:ln>
          <a:noFill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>
              <a:solidFill>
                <a:schemeClr val="bg1"/>
              </a:solidFill>
            </a:rPr>
            <a:t>See p81 of Using Excel for Business and Financial</a:t>
          </a:r>
          <a:r>
            <a:rPr lang="en-AU" baseline="0">
              <a:solidFill>
                <a:schemeClr val="bg1"/>
              </a:solidFill>
            </a:rPr>
            <a:t> Modelling</a:t>
          </a:r>
          <a:endParaRPr lang="en-AU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ProductFolders\Charting\2005final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rections"/>
      <sheetName val="Wheat"/>
      <sheetName val="rice"/>
      <sheetName val="feedgrains"/>
      <sheetName val="soybeans"/>
      <sheetName val="sunflowerseed"/>
      <sheetName val="peanuts"/>
      <sheetName val="cotton"/>
      <sheetName val="cottonseed"/>
      <sheetName val="tobacco"/>
      <sheetName val="fruit"/>
      <sheetName val="treenuts"/>
      <sheetName val="vegetables"/>
      <sheetName val="livestock"/>
      <sheetName val="hides"/>
      <sheetName val="poultry"/>
      <sheetName val="fatsoils"/>
      <sheetName val="dairy"/>
      <sheetName val="feedsfodders"/>
      <sheetName val="seeds"/>
      <sheetName val="other"/>
      <sheetName val="comd.chart"/>
      <sheetName val="totals"/>
      <sheetName val="totbycomd."/>
      <sheetName val="16010A"/>
      <sheetName val="16021"/>
      <sheetName val="16021 (2)"/>
      <sheetName val="16020A"/>
      <sheetName val="16020B"/>
      <sheetName val="16010"/>
      <sheetName val="sxcomm"/>
      <sheetName val="sxh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B53E6-722C-4F1A-9C69-3D3A522A7D71}">
  <dimension ref="A1:N13"/>
  <sheetViews>
    <sheetView tabSelected="1" zoomScale="190" zoomScaleNormal="190" workbookViewId="0">
      <selection activeCell="C9" sqref="C9"/>
    </sheetView>
  </sheetViews>
  <sheetFormatPr defaultRowHeight="14.25" x14ac:dyDescent="0.2"/>
  <cols>
    <col min="1" max="1" width="12.5703125" style="15" customWidth="1"/>
    <col min="2" max="16384" width="9.140625" style="15"/>
  </cols>
  <sheetData>
    <row r="1" spans="1:14" x14ac:dyDescent="0.2">
      <c r="A1" s="12" t="s">
        <v>62</v>
      </c>
      <c r="B1" s="13" t="s">
        <v>63</v>
      </c>
      <c r="C1" s="14" t="s">
        <v>45</v>
      </c>
      <c r="D1" s="14" t="s">
        <v>46</v>
      </c>
      <c r="E1" s="14" t="s">
        <v>47</v>
      </c>
      <c r="F1" s="14" t="s">
        <v>48</v>
      </c>
      <c r="G1" s="14" t="s">
        <v>49</v>
      </c>
      <c r="H1" s="14" t="s">
        <v>50</v>
      </c>
      <c r="I1" s="14" t="s">
        <v>51</v>
      </c>
      <c r="J1" s="14" t="s">
        <v>52</v>
      </c>
      <c r="K1" s="14" t="s">
        <v>53</v>
      </c>
      <c r="L1" s="14" t="s">
        <v>54</v>
      </c>
      <c r="M1" s="14" t="s">
        <v>55</v>
      </c>
      <c r="N1" s="14" t="s">
        <v>56</v>
      </c>
    </row>
    <row r="2" spans="1:14" x14ac:dyDescent="0.2">
      <c r="A2" s="16" t="s">
        <v>59</v>
      </c>
      <c r="B2" s="17"/>
      <c r="C2" s="18">
        <v>437</v>
      </c>
      <c r="D2" s="18">
        <v>966</v>
      </c>
      <c r="E2" s="18">
        <v>935</v>
      </c>
      <c r="F2" s="18">
        <v>906</v>
      </c>
      <c r="G2" s="18">
        <v>413</v>
      </c>
      <c r="H2" s="18">
        <v>276</v>
      </c>
      <c r="I2" s="18">
        <v>563</v>
      </c>
      <c r="J2" s="18">
        <v>358</v>
      </c>
      <c r="K2" s="18">
        <v>81</v>
      </c>
      <c r="L2" s="18">
        <v>213</v>
      </c>
      <c r="M2" s="18">
        <v>802</v>
      </c>
      <c r="N2" s="18">
        <v>646</v>
      </c>
    </row>
    <row r="3" spans="1:14" x14ac:dyDescent="0.2">
      <c r="A3" s="16" t="s">
        <v>64</v>
      </c>
      <c r="B3" s="19">
        <v>1</v>
      </c>
      <c r="C3" s="20">
        <f t="shared" ref="C3:N3" ca="1" si="0">IFERROR(OFFSET(C2,,-$B3)*1,0)</f>
        <v>0</v>
      </c>
      <c r="D3" s="20">
        <f t="shared" ca="1" si="0"/>
        <v>437</v>
      </c>
      <c r="E3" s="20">
        <f t="shared" ca="1" si="0"/>
        <v>966</v>
      </c>
      <c r="F3" s="20">
        <f t="shared" ca="1" si="0"/>
        <v>935</v>
      </c>
      <c r="G3" s="20">
        <f t="shared" ca="1" si="0"/>
        <v>906</v>
      </c>
      <c r="H3" s="20">
        <f t="shared" ca="1" si="0"/>
        <v>413</v>
      </c>
      <c r="I3" s="20">
        <f t="shared" ca="1" si="0"/>
        <v>276</v>
      </c>
      <c r="J3" s="20">
        <f t="shared" ca="1" si="0"/>
        <v>563</v>
      </c>
      <c r="K3" s="20">
        <f t="shared" ca="1" si="0"/>
        <v>358</v>
      </c>
      <c r="L3" s="20">
        <f t="shared" ca="1" si="0"/>
        <v>81</v>
      </c>
      <c r="M3" s="20">
        <f t="shared" ca="1" si="0"/>
        <v>213</v>
      </c>
      <c r="N3" s="20">
        <f t="shared" ca="1" si="0"/>
        <v>802</v>
      </c>
    </row>
    <row r="4" spans="1:14" x14ac:dyDescent="0.2">
      <c r="A4" s="16"/>
      <c r="B4" s="16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6"/>
    </row>
    <row r="5" spans="1:14" x14ac:dyDescent="0.2">
      <c r="A5" s="12" t="s">
        <v>65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6"/>
    </row>
    <row r="6" spans="1:14" x14ac:dyDescent="0.2">
      <c r="A6" s="21" t="s">
        <v>66</v>
      </c>
      <c r="B6" s="13" t="s">
        <v>63</v>
      </c>
      <c r="C6" s="14" t="s">
        <v>45</v>
      </c>
      <c r="D6" s="14" t="s">
        <v>46</v>
      </c>
      <c r="E6" s="14" t="s">
        <v>47</v>
      </c>
      <c r="F6" s="14" t="s">
        <v>48</v>
      </c>
      <c r="G6" s="14" t="s">
        <v>49</v>
      </c>
      <c r="H6" s="14" t="s">
        <v>50</v>
      </c>
      <c r="I6" s="14" t="s">
        <v>51</v>
      </c>
      <c r="J6" s="14" t="s">
        <v>52</v>
      </c>
      <c r="K6" s="14" t="s">
        <v>53</v>
      </c>
      <c r="L6" s="14" t="s">
        <v>54</v>
      </c>
      <c r="M6" s="14" t="s">
        <v>55</v>
      </c>
      <c r="N6" s="14" t="s">
        <v>56</v>
      </c>
    </row>
    <row r="7" spans="1:14" x14ac:dyDescent="0.2">
      <c r="A7" s="12" t="s">
        <v>59</v>
      </c>
      <c r="B7" s="17"/>
      <c r="C7" s="22">
        <v>437</v>
      </c>
      <c r="D7" s="22">
        <v>966</v>
      </c>
      <c r="E7" s="22">
        <v>935</v>
      </c>
      <c r="F7" s="22">
        <v>906</v>
      </c>
      <c r="G7" s="22">
        <v>413</v>
      </c>
      <c r="H7" s="22">
        <v>276</v>
      </c>
      <c r="I7" s="22">
        <v>563</v>
      </c>
      <c r="J7" s="22">
        <v>358</v>
      </c>
      <c r="K7" s="22">
        <v>81</v>
      </c>
      <c r="L7" s="22">
        <v>213</v>
      </c>
      <c r="M7" s="22">
        <v>802</v>
      </c>
      <c r="N7" s="22">
        <v>646</v>
      </c>
    </row>
    <row r="8" spans="1:14" x14ac:dyDescent="0.2">
      <c r="A8" s="23">
        <v>0.1</v>
      </c>
      <c r="B8" s="19">
        <v>0</v>
      </c>
      <c r="C8" s="24">
        <f ca="1">IFERROR(OFFSET(C$7,,-$B8)*1,0)*$A8</f>
        <v>43.7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 x14ac:dyDescent="0.2">
      <c r="A9" s="23">
        <v>0.6</v>
      </c>
      <c r="B9" s="19">
        <v>1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x14ac:dyDescent="0.2">
      <c r="A10" s="23">
        <v>0.2</v>
      </c>
      <c r="B10" s="19">
        <v>3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x14ac:dyDescent="0.2">
      <c r="A11" s="23">
        <v>0.1</v>
      </c>
      <c r="B11" s="19">
        <v>6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x14ac:dyDescent="0.2">
      <c r="A12" s="25">
        <f>SUM(A8:A11)</f>
        <v>0.99999999999999989</v>
      </c>
      <c r="B12" s="16"/>
      <c r="C12" s="26">
        <f t="shared" ref="C12:N12" ca="1" si="1">SUM(C8:C11)</f>
        <v>43.7</v>
      </c>
      <c r="D12" s="26">
        <f t="shared" si="1"/>
        <v>0</v>
      </c>
      <c r="E12" s="26">
        <f t="shared" si="1"/>
        <v>0</v>
      </c>
      <c r="F12" s="26">
        <f t="shared" si="1"/>
        <v>0</v>
      </c>
      <c r="G12" s="26">
        <f t="shared" si="1"/>
        <v>0</v>
      </c>
      <c r="H12" s="26">
        <f t="shared" si="1"/>
        <v>0</v>
      </c>
      <c r="I12" s="26">
        <f t="shared" si="1"/>
        <v>0</v>
      </c>
      <c r="J12" s="26">
        <f t="shared" si="1"/>
        <v>0</v>
      </c>
      <c r="K12" s="26">
        <f t="shared" si="1"/>
        <v>0</v>
      </c>
      <c r="L12" s="26">
        <f t="shared" si="1"/>
        <v>0</v>
      </c>
      <c r="M12" s="26">
        <f t="shared" si="1"/>
        <v>0</v>
      </c>
      <c r="N12" s="26">
        <f t="shared" si="1"/>
        <v>0</v>
      </c>
    </row>
    <row r="13" spans="1:14" x14ac:dyDescent="0.2">
      <c r="A13" s="16"/>
      <c r="B13" s="16"/>
      <c r="C13" s="18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</sheetData>
  <mergeCells count="2">
    <mergeCell ref="B1:B2"/>
    <mergeCell ref="B6:B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772C0-E687-47E2-ABD0-AE3FFAAE2D8A}">
  <dimension ref="A1:G20"/>
  <sheetViews>
    <sheetView zoomScale="175" zoomScaleNormal="175" workbookViewId="0">
      <selection activeCell="D8" sqref="D8"/>
    </sheetView>
  </sheetViews>
  <sheetFormatPr defaultRowHeight="14.25" x14ac:dyDescent="0.2"/>
  <cols>
    <col min="1" max="1" width="20.42578125" style="15" bestFit="1" customWidth="1"/>
    <col min="2" max="3" width="14.140625" style="15" customWidth="1"/>
    <col min="4" max="4" width="11.140625" style="15" bestFit="1" customWidth="1"/>
    <col min="5" max="5" width="12.140625" style="15" customWidth="1"/>
    <col min="6" max="7" width="11.140625" style="15" bestFit="1" customWidth="1"/>
    <col min="8" max="256" width="9.140625" style="15"/>
    <col min="257" max="257" width="20.42578125" style="15" bestFit="1" customWidth="1"/>
    <col min="258" max="259" width="14.140625" style="15" customWidth="1"/>
    <col min="260" max="260" width="11.140625" style="15" bestFit="1" customWidth="1"/>
    <col min="261" max="261" width="12.140625" style="15" customWidth="1"/>
    <col min="262" max="263" width="11.140625" style="15" bestFit="1" customWidth="1"/>
    <col min="264" max="512" width="9.140625" style="15"/>
    <col min="513" max="513" width="20.42578125" style="15" bestFit="1" customWidth="1"/>
    <col min="514" max="515" width="14.140625" style="15" customWidth="1"/>
    <col min="516" max="516" width="11.140625" style="15" bestFit="1" customWidth="1"/>
    <col min="517" max="517" width="12.140625" style="15" customWidth="1"/>
    <col min="518" max="519" width="11.140625" style="15" bestFit="1" customWidth="1"/>
    <col min="520" max="768" width="9.140625" style="15"/>
    <col min="769" max="769" width="20.42578125" style="15" bestFit="1" customWidth="1"/>
    <col min="770" max="771" width="14.140625" style="15" customWidth="1"/>
    <col min="772" max="772" width="11.140625" style="15" bestFit="1" customWidth="1"/>
    <col min="773" max="773" width="12.140625" style="15" customWidth="1"/>
    <col min="774" max="775" width="11.140625" style="15" bestFit="1" customWidth="1"/>
    <col min="776" max="1024" width="9.140625" style="15"/>
    <col min="1025" max="1025" width="20.42578125" style="15" bestFit="1" customWidth="1"/>
    <col min="1026" max="1027" width="14.140625" style="15" customWidth="1"/>
    <col min="1028" max="1028" width="11.140625" style="15" bestFit="1" customWidth="1"/>
    <col min="1029" max="1029" width="12.140625" style="15" customWidth="1"/>
    <col min="1030" max="1031" width="11.140625" style="15" bestFit="1" customWidth="1"/>
    <col min="1032" max="1280" width="9.140625" style="15"/>
    <col min="1281" max="1281" width="20.42578125" style="15" bestFit="1" customWidth="1"/>
    <col min="1282" max="1283" width="14.140625" style="15" customWidth="1"/>
    <col min="1284" max="1284" width="11.140625" style="15" bestFit="1" customWidth="1"/>
    <col min="1285" max="1285" width="12.140625" style="15" customWidth="1"/>
    <col min="1286" max="1287" width="11.140625" style="15" bestFit="1" customWidth="1"/>
    <col min="1288" max="1536" width="9.140625" style="15"/>
    <col min="1537" max="1537" width="20.42578125" style="15" bestFit="1" customWidth="1"/>
    <col min="1538" max="1539" width="14.140625" style="15" customWidth="1"/>
    <col min="1540" max="1540" width="11.140625" style="15" bestFit="1" customWidth="1"/>
    <col min="1541" max="1541" width="12.140625" style="15" customWidth="1"/>
    <col min="1542" max="1543" width="11.140625" style="15" bestFit="1" customWidth="1"/>
    <col min="1544" max="1792" width="9.140625" style="15"/>
    <col min="1793" max="1793" width="20.42578125" style="15" bestFit="1" customWidth="1"/>
    <col min="1794" max="1795" width="14.140625" style="15" customWidth="1"/>
    <col min="1796" max="1796" width="11.140625" style="15" bestFit="1" customWidth="1"/>
    <col min="1797" max="1797" width="12.140625" style="15" customWidth="1"/>
    <col min="1798" max="1799" width="11.140625" style="15" bestFit="1" customWidth="1"/>
    <col min="1800" max="2048" width="9.140625" style="15"/>
    <col min="2049" max="2049" width="20.42578125" style="15" bestFit="1" customWidth="1"/>
    <col min="2050" max="2051" width="14.140625" style="15" customWidth="1"/>
    <col min="2052" max="2052" width="11.140625" style="15" bestFit="1" customWidth="1"/>
    <col min="2053" max="2053" width="12.140625" style="15" customWidth="1"/>
    <col min="2054" max="2055" width="11.140625" style="15" bestFit="1" customWidth="1"/>
    <col min="2056" max="2304" width="9.140625" style="15"/>
    <col min="2305" max="2305" width="20.42578125" style="15" bestFit="1" customWidth="1"/>
    <col min="2306" max="2307" width="14.140625" style="15" customWidth="1"/>
    <col min="2308" max="2308" width="11.140625" style="15" bestFit="1" customWidth="1"/>
    <col min="2309" max="2309" width="12.140625" style="15" customWidth="1"/>
    <col min="2310" max="2311" width="11.140625" style="15" bestFit="1" customWidth="1"/>
    <col min="2312" max="2560" width="9.140625" style="15"/>
    <col min="2561" max="2561" width="20.42578125" style="15" bestFit="1" customWidth="1"/>
    <col min="2562" max="2563" width="14.140625" style="15" customWidth="1"/>
    <col min="2564" max="2564" width="11.140625" style="15" bestFit="1" customWidth="1"/>
    <col min="2565" max="2565" width="12.140625" style="15" customWidth="1"/>
    <col min="2566" max="2567" width="11.140625" style="15" bestFit="1" customWidth="1"/>
    <col min="2568" max="2816" width="9.140625" style="15"/>
    <col min="2817" max="2817" width="20.42578125" style="15" bestFit="1" customWidth="1"/>
    <col min="2818" max="2819" width="14.140625" style="15" customWidth="1"/>
    <col min="2820" max="2820" width="11.140625" style="15" bestFit="1" customWidth="1"/>
    <col min="2821" max="2821" width="12.140625" style="15" customWidth="1"/>
    <col min="2822" max="2823" width="11.140625" style="15" bestFit="1" customWidth="1"/>
    <col min="2824" max="3072" width="9.140625" style="15"/>
    <col min="3073" max="3073" width="20.42578125" style="15" bestFit="1" customWidth="1"/>
    <col min="3074" max="3075" width="14.140625" style="15" customWidth="1"/>
    <col min="3076" max="3076" width="11.140625" style="15" bestFit="1" customWidth="1"/>
    <col min="3077" max="3077" width="12.140625" style="15" customWidth="1"/>
    <col min="3078" max="3079" width="11.140625" style="15" bestFit="1" customWidth="1"/>
    <col min="3080" max="3328" width="9.140625" style="15"/>
    <col min="3329" max="3329" width="20.42578125" style="15" bestFit="1" customWidth="1"/>
    <col min="3330" max="3331" width="14.140625" style="15" customWidth="1"/>
    <col min="3332" max="3332" width="11.140625" style="15" bestFit="1" customWidth="1"/>
    <col min="3333" max="3333" width="12.140625" style="15" customWidth="1"/>
    <col min="3334" max="3335" width="11.140625" style="15" bestFit="1" customWidth="1"/>
    <col min="3336" max="3584" width="9.140625" style="15"/>
    <col min="3585" max="3585" width="20.42578125" style="15" bestFit="1" customWidth="1"/>
    <col min="3586" max="3587" width="14.140625" style="15" customWidth="1"/>
    <col min="3588" max="3588" width="11.140625" style="15" bestFit="1" customWidth="1"/>
    <col min="3589" max="3589" width="12.140625" style="15" customWidth="1"/>
    <col min="3590" max="3591" width="11.140625" style="15" bestFit="1" customWidth="1"/>
    <col min="3592" max="3840" width="9.140625" style="15"/>
    <col min="3841" max="3841" width="20.42578125" style="15" bestFit="1" customWidth="1"/>
    <col min="3842" max="3843" width="14.140625" style="15" customWidth="1"/>
    <col min="3844" max="3844" width="11.140625" style="15" bestFit="1" customWidth="1"/>
    <col min="3845" max="3845" width="12.140625" style="15" customWidth="1"/>
    <col min="3846" max="3847" width="11.140625" style="15" bestFit="1" customWidth="1"/>
    <col min="3848" max="4096" width="9.140625" style="15"/>
    <col min="4097" max="4097" width="20.42578125" style="15" bestFit="1" customWidth="1"/>
    <col min="4098" max="4099" width="14.140625" style="15" customWidth="1"/>
    <col min="4100" max="4100" width="11.140625" style="15" bestFit="1" customWidth="1"/>
    <col min="4101" max="4101" width="12.140625" style="15" customWidth="1"/>
    <col min="4102" max="4103" width="11.140625" style="15" bestFit="1" customWidth="1"/>
    <col min="4104" max="4352" width="9.140625" style="15"/>
    <col min="4353" max="4353" width="20.42578125" style="15" bestFit="1" customWidth="1"/>
    <col min="4354" max="4355" width="14.140625" style="15" customWidth="1"/>
    <col min="4356" max="4356" width="11.140625" style="15" bestFit="1" customWidth="1"/>
    <col min="4357" max="4357" width="12.140625" style="15" customWidth="1"/>
    <col min="4358" max="4359" width="11.140625" style="15" bestFit="1" customWidth="1"/>
    <col min="4360" max="4608" width="9.140625" style="15"/>
    <col min="4609" max="4609" width="20.42578125" style="15" bestFit="1" customWidth="1"/>
    <col min="4610" max="4611" width="14.140625" style="15" customWidth="1"/>
    <col min="4612" max="4612" width="11.140625" style="15" bestFit="1" customWidth="1"/>
    <col min="4613" max="4613" width="12.140625" style="15" customWidth="1"/>
    <col min="4614" max="4615" width="11.140625" style="15" bestFit="1" customWidth="1"/>
    <col min="4616" max="4864" width="9.140625" style="15"/>
    <col min="4865" max="4865" width="20.42578125" style="15" bestFit="1" customWidth="1"/>
    <col min="4866" max="4867" width="14.140625" style="15" customWidth="1"/>
    <col min="4868" max="4868" width="11.140625" style="15" bestFit="1" customWidth="1"/>
    <col min="4869" max="4869" width="12.140625" style="15" customWidth="1"/>
    <col min="4870" max="4871" width="11.140625" style="15" bestFit="1" customWidth="1"/>
    <col min="4872" max="5120" width="9.140625" style="15"/>
    <col min="5121" max="5121" width="20.42578125" style="15" bestFit="1" customWidth="1"/>
    <col min="5122" max="5123" width="14.140625" style="15" customWidth="1"/>
    <col min="5124" max="5124" width="11.140625" style="15" bestFit="1" customWidth="1"/>
    <col min="5125" max="5125" width="12.140625" style="15" customWidth="1"/>
    <col min="5126" max="5127" width="11.140625" style="15" bestFit="1" customWidth="1"/>
    <col min="5128" max="5376" width="9.140625" style="15"/>
    <col min="5377" max="5377" width="20.42578125" style="15" bestFit="1" customWidth="1"/>
    <col min="5378" max="5379" width="14.140625" style="15" customWidth="1"/>
    <col min="5380" max="5380" width="11.140625" style="15" bestFit="1" customWidth="1"/>
    <col min="5381" max="5381" width="12.140625" style="15" customWidth="1"/>
    <col min="5382" max="5383" width="11.140625" style="15" bestFit="1" customWidth="1"/>
    <col min="5384" max="5632" width="9.140625" style="15"/>
    <col min="5633" max="5633" width="20.42578125" style="15" bestFit="1" customWidth="1"/>
    <col min="5634" max="5635" width="14.140625" style="15" customWidth="1"/>
    <col min="5636" max="5636" width="11.140625" style="15" bestFit="1" customWidth="1"/>
    <col min="5637" max="5637" width="12.140625" style="15" customWidth="1"/>
    <col min="5638" max="5639" width="11.140625" style="15" bestFit="1" customWidth="1"/>
    <col min="5640" max="5888" width="9.140625" style="15"/>
    <col min="5889" max="5889" width="20.42578125" style="15" bestFit="1" customWidth="1"/>
    <col min="5890" max="5891" width="14.140625" style="15" customWidth="1"/>
    <col min="5892" max="5892" width="11.140625" style="15" bestFit="1" customWidth="1"/>
    <col min="5893" max="5893" width="12.140625" style="15" customWidth="1"/>
    <col min="5894" max="5895" width="11.140625" style="15" bestFit="1" customWidth="1"/>
    <col min="5896" max="6144" width="9.140625" style="15"/>
    <col min="6145" max="6145" width="20.42578125" style="15" bestFit="1" customWidth="1"/>
    <col min="6146" max="6147" width="14.140625" style="15" customWidth="1"/>
    <col min="6148" max="6148" width="11.140625" style="15" bestFit="1" customWidth="1"/>
    <col min="6149" max="6149" width="12.140625" style="15" customWidth="1"/>
    <col min="6150" max="6151" width="11.140625" style="15" bestFit="1" customWidth="1"/>
    <col min="6152" max="6400" width="9.140625" style="15"/>
    <col min="6401" max="6401" width="20.42578125" style="15" bestFit="1" customWidth="1"/>
    <col min="6402" max="6403" width="14.140625" style="15" customWidth="1"/>
    <col min="6404" max="6404" width="11.140625" style="15" bestFit="1" customWidth="1"/>
    <col min="6405" max="6405" width="12.140625" style="15" customWidth="1"/>
    <col min="6406" max="6407" width="11.140625" style="15" bestFit="1" customWidth="1"/>
    <col min="6408" max="6656" width="9.140625" style="15"/>
    <col min="6657" max="6657" width="20.42578125" style="15" bestFit="1" customWidth="1"/>
    <col min="6658" max="6659" width="14.140625" style="15" customWidth="1"/>
    <col min="6660" max="6660" width="11.140625" style="15" bestFit="1" customWidth="1"/>
    <col min="6661" max="6661" width="12.140625" style="15" customWidth="1"/>
    <col min="6662" max="6663" width="11.140625" style="15" bestFit="1" customWidth="1"/>
    <col min="6664" max="6912" width="9.140625" style="15"/>
    <col min="6913" max="6913" width="20.42578125" style="15" bestFit="1" customWidth="1"/>
    <col min="6914" max="6915" width="14.140625" style="15" customWidth="1"/>
    <col min="6916" max="6916" width="11.140625" style="15" bestFit="1" customWidth="1"/>
    <col min="6917" max="6917" width="12.140625" style="15" customWidth="1"/>
    <col min="6918" max="6919" width="11.140625" style="15" bestFit="1" customWidth="1"/>
    <col min="6920" max="7168" width="9.140625" style="15"/>
    <col min="7169" max="7169" width="20.42578125" style="15" bestFit="1" customWidth="1"/>
    <col min="7170" max="7171" width="14.140625" style="15" customWidth="1"/>
    <col min="7172" max="7172" width="11.140625" style="15" bestFit="1" customWidth="1"/>
    <col min="7173" max="7173" width="12.140625" style="15" customWidth="1"/>
    <col min="7174" max="7175" width="11.140625" style="15" bestFit="1" customWidth="1"/>
    <col min="7176" max="7424" width="9.140625" style="15"/>
    <col min="7425" max="7425" width="20.42578125" style="15" bestFit="1" customWidth="1"/>
    <col min="7426" max="7427" width="14.140625" style="15" customWidth="1"/>
    <col min="7428" max="7428" width="11.140625" style="15" bestFit="1" customWidth="1"/>
    <col min="7429" max="7429" width="12.140625" style="15" customWidth="1"/>
    <col min="7430" max="7431" width="11.140625" style="15" bestFit="1" customWidth="1"/>
    <col min="7432" max="7680" width="9.140625" style="15"/>
    <col min="7681" max="7681" width="20.42578125" style="15" bestFit="1" customWidth="1"/>
    <col min="7682" max="7683" width="14.140625" style="15" customWidth="1"/>
    <col min="7684" max="7684" width="11.140625" style="15" bestFit="1" customWidth="1"/>
    <col min="7685" max="7685" width="12.140625" style="15" customWidth="1"/>
    <col min="7686" max="7687" width="11.140625" style="15" bestFit="1" customWidth="1"/>
    <col min="7688" max="7936" width="9.140625" style="15"/>
    <col min="7937" max="7937" width="20.42578125" style="15" bestFit="1" customWidth="1"/>
    <col min="7938" max="7939" width="14.140625" style="15" customWidth="1"/>
    <col min="7940" max="7940" width="11.140625" style="15" bestFit="1" customWidth="1"/>
    <col min="7941" max="7941" width="12.140625" style="15" customWidth="1"/>
    <col min="7942" max="7943" width="11.140625" style="15" bestFit="1" customWidth="1"/>
    <col min="7944" max="8192" width="9.140625" style="15"/>
    <col min="8193" max="8193" width="20.42578125" style="15" bestFit="1" customWidth="1"/>
    <col min="8194" max="8195" width="14.140625" style="15" customWidth="1"/>
    <col min="8196" max="8196" width="11.140625" style="15" bestFit="1" customWidth="1"/>
    <col min="8197" max="8197" width="12.140625" style="15" customWidth="1"/>
    <col min="8198" max="8199" width="11.140625" style="15" bestFit="1" customWidth="1"/>
    <col min="8200" max="8448" width="9.140625" style="15"/>
    <col min="8449" max="8449" width="20.42578125" style="15" bestFit="1" customWidth="1"/>
    <col min="8450" max="8451" width="14.140625" style="15" customWidth="1"/>
    <col min="8452" max="8452" width="11.140625" style="15" bestFit="1" customWidth="1"/>
    <col min="8453" max="8453" width="12.140625" style="15" customWidth="1"/>
    <col min="8454" max="8455" width="11.140625" style="15" bestFit="1" customWidth="1"/>
    <col min="8456" max="8704" width="9.140625" style="15"/>
    <col min="8705" max="8705" width="20.42578125" style="15" bestFit="1" customWidth="1"/>
    <col min="8706" max="8707" width="14.140625" style="15" customWidth="1"/>
    <col min="8708" max="8708" width="11.140625" style="15" bestFit="1" customWidth="1"/>
    <col min="8709" max="8709" width="12.140625" style="15" customWidth="1"/>
    <col min="8710" max="8711" width="11.140625" style="15" bestFit="1" customWidth="1"/>
    <col min="8712" max="8960" width="9.140625" style="15"/>
    <col min="8961" max="8961" width="20.42578125" style="15" bestFit="1" customWidth="1"/>
    <col min="8962" max="8963" width="14.140625" style="15" customWidth="1"/>
    <col min="8964" max="8964" width="11.140625" style="15" bestFit="1" customWidth="1"/>
    <col min="8965" max="8965" width="12.140625" style="15" customWidth="1"/>
    <col min="8966" max="8967" width="11.140625" style="15" bestFit="1" customWidth="1"/>
    <col min="8968" max="9216" width="9.140625" style="15"/>
    <col min="9217" max="9217" width="20.42578125" style="15" bestFit="1" customWidth="1"/>
    <col min="9218" max="9219" width="14.140625" style="15" customWidth="1"/>
    <col min="9220" max="9220" width="11.140625" style="15" bestFit="1" customWidth="1"/>
    <col min="9221" max="9221" width="12.140625" style="15" customWidth="1"/>
    <col min="9222" max="9223" width="11.140625" style="15" bestFit="1" customWidth="1"/>
    <col min="9224" max="9472" width="9.140625" style="15"/>
    <col min="9473" max="9473" width="20.42578125" style="15" bestFit="1" customWidth="1"/>
    <col min="9474" max="9475" width="14.140625" style="15" customWidth="1"/>
    <col min="9476" max="9476" width="11.140625" style="15" bestFit="1" customWidth="1"/>
    <col min="9477" max="9477" width="12.140625" style="15" customWidth="1"/>
    <col min="9478" max="9479" width="11.140625" style="15" bestFit="1" customWidth="1"/>
    <col min="9480" max="9728" width="9.140625" style="15"/>
    <col min="9729" max="9729" width="20.42578125" style="15" bestFit="1" customWidth="1"/>
    <col min="9730" max="9731" width="14.140625" style="15" customWidth="1"/>
    <col min="9732" max="9732" width="11.140625" style="15" bestFit="1" customWidth="1"/>
    <col min="9733" max="9733" width="12.140625" style="15" customWidth="1"/>
    <col min="9734" max="9735" width="11.140625" style="15" bestFit="1" customWidth="1"/>
    <col min="9736" max="9984" width="9.140625" style="15"/>
    <col min="9985" max="9985" width="20.42578125" style="15" bestFit="1" customWidth="1"/>
    <col min="9986" max="9987" width="14.140625" style="15" customWidth="1"/>
    <col min="9988" max="9988" width="11.140625" style="15" bestFit="1" customWidth="1"/>
    <col min="9989" max="9989" width="12.140625" style="15" customWidth="1"/>
    <col min="9990" max="9991" width="11.140625" style="15" bestFit="1" customWidth="1"/>
    <col min="9992" max="10240" width="9.140625" style="15"/>
    <col min="10241" max="10241" width="20.42578125" style="15" bestFit="1" customWidth="1"/>
    <col min="10242" max="10243" width="14.140625" style="15" customWidth="1"/>
    <col min="10244" max="10244" width="11.140625" style="15" bestFit="1" customWidth="1"/>
    <col min="10245" max="10245" width="12.140625" style="15" customWidth="1"/>
    <col min="10246" max="10247" width="11.140625" style="15" bestFit="1" customWidth="1"/>
    <col min="10248" max="10496" width="9.140625" style="15"/>
    <col min="10497" max="10497" width="20.42578125" style="15" bestFit="1" customWidth="1"/>
    <col min="10498" max="10499" width="14.140625" style="15" customWidth="1"/>
    <col min="10500" max="10500" width="11.140625" style="15" bestFit="1" customWidth="1"/>
    <col min="10501" max="10501" width="12.140625" style="15" customWidth="1"/>
    <col min="10502" max="10503" width="11.140625" style="15" bestFit="1" customWidth="1"/>
    <col min="10504" max="10752" width="9.140625" style="15"/>
    <col min="10753" max="10753" width="20.42578125" style="15" bestFit="1" customWidth="1"/>
    <col min="10754" max="10755" width="14.140625" style="15" customWidth="1"/>
    <col min="10756" max="10756" width="11.140625" style="15" bestFit="1" customWidth="1"/>
    <col min="10757" max="10757" width="12.140625" style="15" customWidth="1"/>
    <col min="10758" max="10759" width="11.140625" style="15" bestFit="1" customWidth="1"/>
    <col min="10760" max="11008" width="9.140625" style="15"/>
    <col min="11009" max="11009" width="20.42578125" style="15" bestFit="1" customWidth="1"/>
    <col min="11010" max="11011" width="14.140625" style="15" customWidth="1"/>
    <col min="11012" max="11012" width="11.140625" style="15" bestFit="1" customWidth="1"/>
    <col min="11013" max="11013" width="12.140625" style="15" customWidth="1"/>
    <col min="11014" max="11015" width="11.140625" style="15" bestFit="1" customWidth="1"/>
    <col min="11016" max="11264" width="9.140625" style="15"/>
    <col min="11265" max="11265" width="20.42578125" style="15" bestFit="1" customWidth="1"/>
    <col min="11266" max="11267" width="14.140625" style="15" customWidth="1"/>
    <col min="11268" max="11268" width="11.140625" style="15" bestFit="1" customWidth="1"/>
    <col min="11269" max="11269" width="12.140625" style="15" customWidth="1"/>
    <col min="11270" max="11271" width="11.140625" style="15" bestFit="1" customWidth="1"/>
    <col min="11272" max="11520" width="9.140625" style="15"/>
    <col min="11521" max="11521" width="20.42578125" style="15" bestFit="1" customWidth="1"/>
    <col min="11522" max="11523" width="14.140625" style="15" customWidth="1"/>
    <col min="11524" max="11524" width="11.140625" style="15" bestFit="1" customWidth="1"/>
    <col min="11525" max="11525" width="12.140625" style="15" customWidth="1"/>
    <col min="11526" max="11527" width="11.140625" style="15" bestFit="1" customWidth="1"/>
    <col min="11528" max="11776" width="9.140625" style="15"/>
    <col min="11777" max="11777" width="20.42578125" style="15" bestFit="1" customWidth="1"/>
    <col min="11778" max="11779" width="14.140625" style="15" customWidth="1"/>
    <col min="11780" max="11780" width="11.140625" style="15" bestFit="1" customWidth="1"/>
    <col min="11781" max="11781" width="12.140625" style="15" customWidth="1"/>
    <col min="11782" max="11783" width="11.140625" style="15" bestFit="1" customWidth="1"/>
    <col min="11784" max="12032" width="9.140625" style="15"/>
    <col min="12033" max="12033" width="20.42578125" style="15" bestFit="1" customWidth="1"/>
    <col min="12034" max="12035" width="14.140625" style="15" customWidth="1"/>
    <col min="12036" max="12036" width="11.140625" style="15" bestFit="1" customWidth="1"/>
    <col min="12037" max="12037" width="12.140625" style="15" customWidth="1"/>
    <col min="12038" max="12039" width="11.140625" style="15" bestFit="1" customWidth="1"/>
    <col min="12040" max="12288" width="9.140625" style="15"/>
    <col min="12289" max="12289" width="20.42578125" style="15" bestFit="1" customWidth="1"/>
    <col min="12290" max="12291" width="14.140625" style="15" customWidth="1"/>
    <col min="12292" max="12292" width="11.140625" style="15" bestFit="1" customWidth="1"/>
    <col min="12293" max="12293" width="12.140625" style="15" customWidth="1"/>
    <col min="12294" max="12295" width="11.140625" style="15" bestFit="1" customWidth="1"/>
    <col min="12296" max="12544" width="9.140625" style="15"/>
    <col min="12545" max="12545" width="20.42578125" style="15" bestFit="1" customWidth="1"/>
    <col min="12546" max="12547" width="14.140625" style="15" customWidth="1"/>
    <col min="12548" max="12548" width="11.140625" style="15" bestFit="1" customWidth="1"/>
    <col min="12549" max="12549" width="12.140625" style="15" customWidth="1"/>
    <col min="12550" max="12551" width="11.140625" style="15" bestFit="1" customWidth="1"/>
    <col min="12552" max="12800" width="9.140625" style="15"/>
    <col min="12801" max="12801" width="20.42578125" style="15" bestFit="1" customWidth="1"/>
    <col min="12802" max="12803" width="14.140625" style="15" customWidth="1"/>
    <col min="12804" max="12804" width="11.140625" style="15" bestFit="1" customWidth="1"/>
    <col min="12805" max="12805" width="12.140625" style="15" customWidth="1"/>
    <col min="12806" max="12807" width="11.140625" style="15" bestFit="1" customWidth="1"/>
    <col min="12808" max="13056" width="9.140625" style="15"/>
    <col min="13057" max="13057" width="20.42578125" style="15" bestFit="1" customWidth="1"/>
    <col min="13058" max="13059" width="14.140625" style="15" customWidth="1"/>
    <col min="13060" max="13060" width="11.140625" style="15" bestFit="1" customWidth="1"/>
    <col min="13061" max="13061" width="12.140625" style="15" customWidth="1"/>
    <col min="13062" max="13063" width="11.140625" style="15" bestFit="1" customWidth="1"/>
    <col min="13064" max="13312" width="9.140625" style="15"/>
    <col min="13313" max="13313" width="20.42578125" style="15" bestFit="1" customWidth="1"/>
    <col min="13314" max="13315" width="14.140625" style="15" customWidth="1"/>
    <col min="13316" max="13316" width="11.140625" style="15" bestFit="1" customWidth="1"/>
    <col min="13317" max="13317" width="12.140625" style="15" customWidth="1"/>
    <col min="13318" max="13319" width="11.140625" style="15" bestFit="1" customWidth="1"/>
    <col min="13320" max="13568" width="9.140625" style="15"/>
    <col min="13569" max="13569" width="20.42578125" style="15" bestFit="1" customWidth="1"/>
    <col min="13570" max="13571" width="14.140625" style="15" customWidth="1"/>
    <col min="13572" max="13572" width="11.140625" style="15" bestFit="1" customWidth="1"/>
    <col min="13573" max="13573" width="12.140625" style="15" customWidth="1"/>
    <col min="13574" max="13575" width="11.140625" style="15" bestFit="1" customWidth="1"/>
    <col min="13576" max="13824" width="9.140625" style="15"/>
    <col min="13825" max="13825" width="20.42578125" style="15" bestFit="1" customWidth="1"/>
    <col min="13826" max="13827" width="14.140625" style="15" customWidth="1"/>
    <col min="13828" max="13828" width="11.140625" style="15" bestFit="1" customWidth="1"/>
    <col min="13829" max="13829" width="12.140625" style="15" customWidth="1"/>
    <col min="13830" max="13831" width="11.140625" style="15" bestFit="1" customWidth="1"/>
    <col min="13832" max="14080" width="9.140625" style="15"/>
    <col min="14081" max="14081" width="20.42578125" style="15" bestFit="1" customWidth="1"/>
    <col min="14082" max="14083" width="14.140625" style="15" customWidth="1"/>
    <col min="14084" max="14084" width="11.140625" style="15" bestFit="1" customWidth="1"/>
    <col min="14085" max="14085" width="12.140625" style="15" customWidth="1"/>
    <col min="14086" max="14087" width="11.140625" style="15" bestFit="1" customWidth="1"/>
    <col min="14088" max="14336" width="9.140625" style="15"/>
    <col min="14337" max="14337" width="20.42578125" style="15" bestFit="1" customWidth="1"/>
    <col min="14338" max="14339" width="14.140625" style="15" customWidth="1"/>
    <col min="14340" max="14340" width="11.140625" style="15" bestFit="1" customWidth="1"/>
    <col min="14341" max="14341" width="12.140625" style="15" customWidth="1"/>
    <col min="14342" max="14343" width="11.140625" style="15" bestFit="1" customWidth="1"/>
    <col min="14344" max="14592" width="9.140625" style="15"/>
    <col min="14593" max="14593" width="20.42578125" style="15" bestFit="1" customWidth="1"/>
    <col min="14594" max="14595" width="14.140625" style="15" customWidth="1"/>
    <col min="14596" max="14596" width="11.140625" style="15" bestFit="1" customWidth="1"/>
    <col min="14597" max="14597" width="12.140625" style="15" customWidth="1"/>
    <col min="14598" max="14599" width="11.140625" style="15" bestFit="1" customWidth="1"/>
    <col min="14600" max="14848" width="9.140625" style="15"/>
    <col min="14849" max="14849" width="20.42578125" style="15" bestFit="1" customWidth="1"/>
    <col min="14850" max="14851" width="14.140625" style="15" customWidth="1"/>
    <col min="14852" max="14852" width="11.140625" style="15" bestFit="1" customWidth="1"/>
    <col min="14853" max="14853" width="12.140625" style="15" customWidth="1"/>
    <col min="14854" max="14855" width="11.140625" style="15" bestFit="1" customWidth="1"/>
    <col min="14856" max="15104" width="9.140625" style="15"/>
    <col min="15105" max="15105" width="20.42578125" style="15" bestFit="1" customWidth="1"/>
    <col min="15106" max="15107" width="14.140625" style="15" customWidth="1"/>
    <col min="15108" max="15108" width="11.140625" style="15" bestFit="1" customWidth="1"/>
    <col min="15109" max="15109" width="12.140625" style="15" customWidth="1"/>
    <col min="15110" max="15111" width="11.140625" style="15" bestFit="1" customWidth="1"/>
    <col min="15112" max="15360" width="9.140625" style="15"/>
    <col min="15361" max="15361" width="20.42578125" style="15" bestFit="1" customWidth="1"/>
    <col min="15362" max="15363" width="14.140625" style="15" customWidth="1"/>
    <col min="15364" max="15364" width="11.140625" style="15" bestFit="1" customWidth="1"/>
    <col min="15365" max="15365" width="12.140625" style="15" customWidth="1"/>
    <col min="15366" max="15367" width="11.140625" style="15" bestFit="1" customWidth="1"/>
    <col min="15368" max="15616" width="9.140625" style="15"/>
    <col min="15617" max="15617" width="20.42578125" style="15" bestFit="1" customWidth="1"/>
    <col min="15618" max="15619" width="14.140625" style="15" customWidth="1"/>
    <col min="15620" max="15620" width="11.140625" style="15" bestFit="1" customWidth="1"/>
    <col min="15621" max="15621" width="12.140625" style="15" customWidth="1"/>
    <col min="15622" max="15623" width="11.140625" style="15" bestFit="1" customWidth="1"/>
    <col min="15624" max="15872" width="9.140625" style="15"/>
    <col min="15873" max="15873" width="20.42578125" style="15" bestFit="1" customWidth="1"/>
    <col min="15874" max="15875" width="14.140625" style="15" customWidth="1"/>
    <col min="15876" max="15876" width="11.140625" style="15" bestFit="1" customWidth="1"/>
    <col min="15877" max="15877" width="12.140625" style="15" customWidth="1"/>
    <col min="15878" max="15879" width="11.140625" style="15" bestFit="1" customWidth="1"/>
    <col min="15880" max="16128" width="9.140625" style="15"/>
    <col min="16129" max="16129" width="20.42578125" style="15" bestFit="1" customWidth="1"/>
    <col min="16130" max="16131" width="14.140625" style="15" customWidth="1"/>
    <col min="16132" max="16132" width="11.140625" style="15" bestFit="1" customWidth="1"/>
    <col min="16133" max="16133" width="12.140625" style="15" customWidth="1"/>
    <col min="16134" max="16135" width="11.140625" style="15" bestFit="1" customWidth="1"/>
    <col min="16136" max="16384" width="9.140625" style="15"/>
  </cols>
  <sheetData>
    <row r="1" spans="1:7" x14ac:dyDescent="0.2">
      <c r="A1" s="27" t="s">
        <v>19</v>
      </c>
      <c r="B1" s="15">
        <v>2</v>
      </c>
    </row>
    <row r="3" spans="1:7" ht="28.5" x14ac:dyDescent="0.2">
      <c r="A3" s="28"/>
      <c r="B3" s="29" t="s">
        <v>20</v>
      </c>
      <c r="C3" s="30" t="s">
        <v>21</v>
      </c>
      <c r="D3" s="30" t="s">
        <v>22</v>
      </c>
      <c r="E3" s="30" t="s">
        <v>23</v>
      </c>
    </row>
    <row r="4" spans="1:7" x14ac:dyDescent="0.2">
      <c r="A4" s="15" t="s">
        <v>24</v>
      </c>
      <c r="B4" s="31">
        <v>1250</v>
      </c>
      <c r="C4" s="31">
        <v>3300</v>
      </c>
    </row>
    <row r="5" spans="1:7" x14ac:dyDescent="0.2">
      <c r="A5" s="15" t="s">
        <v>25</v>
      </c>
      <c r="B5" s="31">
        <v>1500</v>
      </c>
      <c r="C5" s="31">
        <v>3000</v>
      </c>
    </row>
    <row r="6" spans="1:7" x14ac:dyDescent="0.2">
      <c r="A6" s="15" t="s">
        <v>26</v>
      </c>
      <c r="B6" s="31">
        <v>1750</v>
      </c>
      <c r="C6" s="31">
        <v>2700</v>
      </c>
    </row>
    <row r="7" spans="1:7" x14ac:dyDescent="0.2">
      <c r="B7" s="27"/>
    </row>
    <row r="8" spans="1:7" x14ac:dyDescent="0.2">
      <c r="A8" s="32" t="s">
        <v>18</v>
      </c>
      <c r="B8" s="33">
        <f>CHOOSE($B$1,B4,B5,B6)</f>
        <v>1500</v>
      </c>
      <c r="C8" s="33">
        <f>CHOOSE($B$1,C4,C5,C6)</f>
        <v>3000</v>
      </c>
      <c r="D8" s="34">
        <v>5000</v>
      </c>
      <c r="E8" s="35">
        <v>2.5000000000000001E-2</v>
      </c>
    </row>
    <row r="9" spans="1:7" x14ac:dyDescent="0.2">
      <c r="C9" s="32"/>
      <c r="D9" s="27"/>
      <c r="G9" s="36"/>
    </row>
    <row r="10" spans="1:7" ht="16.5" thickBot="1" x14ac:dyDescent="0.3">
      <c r="A10" s="37" t="s">
        <v>27</v>
      </c>
      <c r="B10" s="36"/>
      <c r="C10" s="36"/>
      <c r="D10" s="36"/>
      <c r="G10" s="36"/>
    </row>
    <row r="11" spans="1:7" ht="15" thickBot="1" x14ac:dyDescent="0.25">
      <c r="A11" s="27" t="s">
        <v>28</v>
      </c>
      <c r="B11" s="36"/>
      <c r="C11" s="38">
        <f>D8*C8</f>
        <v>15000000</v>
      </c>
      <c r="G11" s="36"/>
    </row>
    <row r="12" spans="1:7" x14ac:dyDescent="0.2">
      <c r="A12" s="27" t="s">
        <v>1</v>
      </c>
      <c r="B12" s="36"/>
      <c r="C12" s="39"/>
      <c r="G12" s="36"/>
    </row>
    <row r="13" spans="1:7" ht="15" thickBot="1" x14ac:dyDescent="0.25">
      <c r="A13" s="15" t="s">
        <v>29</v>
      </c>
      <c r="B13" s="36"/>
      <c r="C13" s="31">
        <v>4300000</v>
      </c>
      <c r="G13" s="36"/>
    </row>
    <row r="14" spans="1:7" ht="15" thickBot="1" x14ac:dyDescent="0.25">
      <c r="A14" s="15" t="s">
        <v>30</v>
      </c>
      <c r="B14" s="36"/>
      <c r="C14" s="40">
        <f>B8*D8</f>
        <v>7500000</v>
      </c>
      <c r="G14" s="36"/>
    </row>
    <row r="15" spans="1:7" ht="15" thickBot="1" x14ac:dyDescent="0.25">
      <c r="A15" s="15" t="s">
        <v>31</v>
      </c>
      <c r="B15" s="36"/>
      <c r="C15" s="31">
        <v>750000</v>
      </c>
      <c r="G15" s="36"/>
    </row>
    <row r="16" spans="1:7" ht="15" thickBot="1" x14ac:dyDescent="0.25">
      <c r="A16" s="15" t="s">
        <v>32</v>
      </c>
      <c r="C16" s="40">
        <f>C11*E8</f>
        <v>375000</v>
      </c>
      <c r="G16" s="36"/>
    </row>
    <row r="17" spans="1:7" ht="15" thickBot="1" x14ac:dyDescent="0.25">
      <c r="A17" s="27" t="s">
        <v>4</v>
      </c>
      <c r="B17" s="36"/>
      <c r="C17" s="38">
        <f>SUM(C13:C16)</f>
        <v>12925000</v>
      </c>
      <c r="G17" s="36"/>
    </row>
    <row r="18" spans="1:7" ht="15" thickBot="1" x14ac:dyDescent="0.25">
      <c r="B18" s="36"/>
      <c r="C18" s="39"/>
      <c r="G18" s="36"/>
    </row>
    <row r="19" spans="1:7" s="27" customFormat="1" ht="15" thickBot="1" x14ac:dyDescent="0.25">
      <c r="A19" s="27" t="s">
        <v>33</v>
      </c>
      <c r="C19" s="38">
        <f>C11-C17</f>
        <v>2075000</v>
      </c>
      <c r="E19" s="15"/>
      <c r="F19" s="15"/>
      <c r="G19" s="36"/>
    </row>
    <row r="20" spans="1:7" ht="15" thickBot="1" x14ac:dyDescent="0.25">
      <c r="A20" s="27" t="s">
        <v>0</v>
      </c>
      <c r="C20" s="41">
        <f>C19/C11</f>
        <v>0.13833333333333334</v>
      </c>
      <c r="G20" s="36"/>
    </row>
  </sheetData>
  <pageMargins left="0.7" right="0.7" top="0.75" bottom="0.75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Drop Down 1">
              <controlPr defaultSize="0" autoLine="0" autoPict="0">
                <anchor moveWithCells="1">
                  <from>
                    <xdr:col>0</xdr:col>
                    <xdr:colOff>1323975</xdr:colOff>
                    <xdr:row>0</xdr:row>
                    <xdr:rowOff>19050</xdr:rowOff>
                  </from>
                  <to>
                    <xdr:col>2</xdr:col>
                    <xdr:colOff>76200</xdr:colOff>
                    <xdr:row>1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8B944-0DE7-465F-9B57-F364AB0F6472}">
  <sheetPr>
    <pageSetUpPr fitToPage="1"/>
  </sheetPr>
  <dimension ref="A1:C21"/>
  <sheetViews>
    <sheetView showZeros="0" topLeftCell="A2" zoomScale="220" zoomScaleNormal="220" workbookViewId="0">
      <selection activeCell="C18" sqref="C18"/>
    </sheetView>
  </sheetViews>
  <sheetFormatPr defaultRowHeight="14.25" x14ac:dyDescent="0.2"/>
  <cols>
    <col min="1" max="1" width="12.140625" style="15" bestFit="1" customWidth="1"/>
    <col min="2" max="2" width="12.5703125" style="15" bestFit="1" customWidth="1"/>
    <col min="3" max="16384" width="9.140625" style="15"/>
  </cols>
  <sheetData>
    <row r="1" spans="1:3" ht="15.75" x14ac:dyDescent="0.25">
      <c r="A1" s="37" t="s">
        <v>39</v>
      </c>
      <c r="B1" s="27"/>
      <c r="C1" s="27"/>
    </row>
    <row r="2" spans="1:3" x14ac:dyDescent="0.2">
      <c r="A2" s="42" t="s">
        <v>40</v>
      </c>
      <c r="B2" s="42" t="s">
        <v>41</v>
      </c>
      <c r="C2" s="42" t="s">
        <v>42</v>
      </c>
    </row>
    <row r="3" spans="1:3" x14ac:dyDescent="0.2">
      <c r="A3" s="15" t="s">
        <v>34</v>
      </c>
      <c r="B3" s="15" t="s">
        <v>43</v>
      </c>
      <c r="C3" s="15">
        <v>3</v>
      </c>
    </row>
    <row r="4" spans="1:3" x14ac:dyDescent="0.2">
      <c r="A4" s="15" t="s">
        <v>34</v>
      </c>
      <c r="B4" s="15" t="s">
        <v>44</v>
      </c>
      <c r="C4" s="15">
        <v>2</v>
      </c>
    </row>
    <row r="5" spans="1:3" x14ac:dyDescent="0.2">
      <c r="A5" s="15" t="s">
        <v>35</v>
      </c>
      <c r="B5" s="15" t="s">
        <v>43</v>
      </c>
      <c r="C5" s="15">
        <v>4</v>
      </c>
    </row>
    <row r="6" spans="1:3" x14ac:dyDescent="0.2">
      <c r="A6" s="15" t="s">
        <v>35</v>
      </c>
      <c r="B6" s="15" t="s">
        <v>44</v>
      </c>
      <c r="C6" s="15">
        <v>5</v>
      </c>
    </row>
    <row r="7" spans="1:3" x14ac:dyDescent="0.2">
      <c r="A7" s="15" t="s">
        <v>36</v>
      </c>
      <c r="B7" s="15" t="s">
        <v>43</v>
      </c>
      <c r="C7" s="15">
        <v>1</v>
      </c>
    </row>
    <row r="8" spans="1:3" x14ac:dyDescent="0.2">
      <c r="A8" s="15" t="s">
        <v>36</v>
      </c>
      <c r="B8" s="15" t="s">
        <v>44</v>
      </c>
      <c r="C8" s="15">
        <v>1</v>
      </c>
    </row>
    <row r="9" spans="1:3" x14ac:dyDescent="0.2">
      <c r="A9" s="15" t="s">
        <v>37</v>
      </c>
      <c r="B9" s="15" t="s">
        <v>43</v>
      </c>
      <c r="C9" s="15">
        <v>8</v>
      </c>
    </row>
    <row r="10" spans="1:3" x14ac:dyDescent="0.2">
      <c r="A10" s="15" t="s">
        <v>37</v>
      </c>
      <c r="B10" s="15" t="s">
        <v>44</v>
      </c>
      <c r="C10" s="15">
        <v>3</v>
      </c>
    </row>
    <row r="11" spans="1:3" x14ac:dyDescent="0.2">
      <c r="A11" s="15" t="s">
        <v>38</v>
      </c>
      <c r="B11" s="15" t="s">
        <v>43</v>
      </c>
      <c r="C11" s="15">
        <v>4</v>
      </c>
    </row>
    <row r="12" spans="1:3" x14ac:dyDescent="0.2">
      <c r="A12" s="15" t="s">
        <v>38</v>
      </c>
      <c r="B12" s="15" t="s">
        <v>44</v>
      </c>
      <c r="C12" s="15">
        <v>5</v>
      </c>
    </row>
    <row r="13" spans="1:3" x14ac:dyDescent="0.2">
      <c r="B13" s="43" t="s">
        <v>16</v>
      </c>
      <c r="C13" s="43">
        <f>SUM(C3:C12)</f>
        <v>36</v>
      </c>
    </row>
    <row r="15" spans="1:3" x14ac:dyDescent="0.2">
      <c r="B15" s="15" t="s">
        <v>44</v>
      </c>
      <c r="C15" s="15">
        <f>SUMIF($B$3:$B$12,B15,$C$3:$C$12)</f>
        <v>16</v>
      </c>
    </row>
    <row r="16" spans="1:3" x14ac:dyDescent="0.2">
      <c r="B16" s="15" t="s">
        <v>43</v>
      </c>
      <c r="C16" s="15">
        <f>SUMIF($B$3:$B$12,B16,$C$3:$C$12)</f>
        <v>20</v>
      </c>
    </row>
    <row r="17" spans="2:3" x14ac:dyDescent="0.2">
      <c r="B17" s="43" t="s">
        <v>16</v>
      </c>
      <c r="C17" s="43">
        <f>SUM(C15:C16)</f>
        <v>36</v>
      </c>
    </row>
    <row r="18" spans="2:3" x14ac:dyDescent="0.2">
      <c r="C18" s="44" t="str">
        <f>IF(ABS(C13-C17)&gt;1,"error","ok")</f>
        <v>ok</v>
      </c>
    </row>
    <row r="19" spans="2:3" x14ac:dyDescent="0.2">
      <c r="B19" s="45"/>
    </row>
    <row r="20" spans="2:3" x14ac:dyDescent="0.2">
      <c r="B20" s="45"/>
      <c r="C20" s="46"/>
    </row>
    <row r="21" spans="2:3" x14ac:dyDescent="0.2">
      <c r="B21" s="45"/>
      <c r="C21" s="46"/>
    </row>
  </sheetData>
  <conditionalFormatting sqref="C18">
    <cfRule type="cellIs" dxfId="0" priority="1" operator="equal">
      <formula>"error"</formula>
    </cfRule>
  </conditionalFormatting>
  <pageMargins left="0.7" right="0.7" top="0.75" bottom="0.75" header="0.3" footer="0.3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BC2F8-6317-4E48-9207-C108CC38CC67}">
  <dimension ref="A1:O9"/>
  <sheetViews>
    <sheetView zoomScale="220" zoomScaleNormal="220" workbookViewId="0"/>
  </sheetViews>
  <sheetFormatPr defaultRowHeight="14.25" x14ac:dyDescent="0.2"/>
  <cols>
    <col min="1" max="1" width="11.140625" style="15" customWidth="1"/>
    <col min="2" max="2" width="13.85546875" style="15" customWidth="1"/>
    <col min="3" max="3" width="11.85546875" style="15" bestFit="1" customWidth="1"/>
    <col min="4" max="6" width="11.7109375" style="15" bestFit="1" customWidth="1"/>
    <col min="7" max="10" width="12" style="15" bestFit="1" customWidth="1"/>
    <col min="11" max="13" width="11.7109375" style="15" bestFit="1" customWidth="1"/>
    <col min="14" max="14" width="11.85546875" style="15" bestFit="1" customWidth="1"/>
    <col min="15" max="15" width="12.140625" style="15" customWidth="1"/>
    <col min="16" max="16384" width="9.140625" style="15"/>
  </cols>
  <sheetData>
    <row r="1" spans="1:15" x14ac:dyDescent="0.2">
      <c r="A1" s="47" t="s">
        <v>67</v>
      </c>
      <c r="B1" s="27"/>
      <c r="C1" s="42" t="s">
        <v>45</v>
      </c>
      <c r="D1" s="42" t="s">
        <v>46</v>
      </c>
      <c r="E1" s="42" t="s">
        <v>47</v>
      </c>
      <c r="F1" s="42" t="s">
        <v>48</v>
      </c>
      <c r="G1" s="42" t="s">
        <v>49</v>
      </c>
      <c r="H1" s="42" t="s">
        <v>50</v>
      </c>
      <c r="I1" s="42" t="s">
        <v>51</v>
      </c>
      <c r="J1" s="42" t="s">
        <v>52</v>
      </c>
      <c r="K1" s="42" t="s">
        <v>53</v>
      </c>
      <c r="L1" s="42" t="s">
        <v>54</v>
      </c>
      <c r="M1" s="42" t="s">
        <v>55</v>
      </c>
      <c r="N1" s="42" t="s">
        <v>56</v>
      </c>
    </row>
    <row r="2" spans="1:15" x14ac:dyDescent="0.2">
      <c r="B2" s="48" t="s">
        <v>57</v>
      </c>
      <c r="C2" s="49">
        <v>0.8</v>
      </c>
      <c r="D2" s="49">
        <v>0.9</v>
      </c>
      <c r="E2" s="49">
        <v>1</v>
      </c>
      <c r="F2" s="49">
        <v>1</v>
      </c>
      <c r="G2" s="49">
        <v>1.1000000000000001</v>
      </c>
      <c r="H2" s="49">
        <v>1.2</v>
      </c>
      <c r="I2" s="49">
        <v>1.2</v>
      </c>
      <c r="J2" s="49">
        <v>1.1000000000000001</v>
      </c>
      <c r="K2" s="49">
        <v>1</v>
      </c>
      <c r="L2" s="49">
        <v>1</v>
      </c>
      <c r="M2" s="49">
        <v>0.9</v>
      </c>
      <c r="N2" s="49">
        <v>0.8</v>
      </c>
      <c r="O2" s="50">
        <f>SUM(C2:N2)</f>
        <v>12.000000000000002</v>
      </c>
    </row>
    <row r="3" spans="1:15" x14ac:dyDescent="0.2">
      <c r="A3" s="27" t="s">
        <v>18</v>
      </c>
      <c r="B3" s="48" t="s">
        <v>58</v>
      </c>
    </row>
    <row r="4" spans="1:15" x14ac:dyDescent="0.2">
      <c r="A4" s="15" t="s">
        <v>59</v>
      </c>
      <c r="B4" s="51">
        <v>2500000</v>
      </c>
      <c r="C4" s="52">
        <f>$B4/12*C$2</f>
        <v>166666.66666666669</v>
      </c>
      <c r="D4" s="52">
        <f t="shared" ref="D4:N7" si="0">$B4/12*D$2</f>
        <v>187500</v>
      </c>
      <c r="E4" s="52">
        <f t="shared" si="0"/>
        <v>208333.33333333334</v>
      </c>
      <c r="F4" s="52">
        <f t="shared" si="0"/>
        <v>208333.33333333334</v>
      </c>
      <c r="G4" s="52">
        <f t="shared" si="0"/>
        <v>229166.66666666669</v>
      </c>
      <c r="H4" s="52">
        <f t="shared" si="0"/>
        <v>250000</v>
      </c>
      <c r="I4" s="52">
        <f t="shared" si="0"/>
        <v>250000</v>
      </c>
      <c r="J4" s="52">
        <f t="shared" si="0"/>
        <v>229166.66666666669</v>
      </c>
      <c r="K4" s="52">
        <f t="shared" si="0"/>
        <v>208333.33333333334</v>
      </c>
      <c r="L4" s="52">
        <f t="shared" si="0"/>
        <v>208333.33333333334</v>
      </c>
      <c r="M4" s="52">
        <f t="shared" si="0"/>
        <v>187500</v>
      </c>
      <c r="N4" s="52">
        <f t="shared" si="0"/>
        <v>166666.66666666669</v>
      </c>
      <c r="O4" s="53"/>
    </row>
    <row r="5" spans="1:15" x14ac:dyDescent="0.2">
      <c r="A5" s="15" t="s">
        <v>60</v>
      </c>
      <c r="B5" s="51">
        <v>520000</v>
      </c>
      <c r="C5" s="52">
        <f t="shared" ref="C5:C7" si="1">$B5/12*C$2</f>
        <v>34666.666666666672</v>
      </c>
      <c r="D5" s="52">
        <f t="shared" si="0"/>
        <v>39000</v>
      </c>
      <c r="E5" s="52">
        <f t="shared" si="0"/>
        <v>43333.333333333336</v>
      </c>
      <c r="F5" s="52">
        <f t="shared" si="0"/>
        <v>43333.333333333336</v>
      </c>
      <c r="G5" s="52">
        <f t="shared" si="0"/>
        <v>47666.666666666672</v>
      </c>
      <c r="H5" s="52">
        <f t="shared" si="0"/>
        <v>52000</v>
      </c>
      <c r="I5" s="52">
        <f t="shared" si="0"/>
        <v>52000</v>
      </c>
      <c r="J5" s="52">
        <f t="shared" si="0"/>
        <v>47666.666666666672</v>
      </c>
      <c r="K5" s="52">
        <f t="shared" si="0"/>
        <v>43333.333333333336</v>
      </c>
      <c r="L5" s="52">
        <f t="shared" si="0"/>
        <v>43333.333333333336</v>
      </c>
      <c r="M5" s="52">
        <f t="shared" si="0"/>
        <v>39000</v>
      </c>
      <c r="N5" s="52">
        <f t="shared" si="0"/>
        <v>34666.666666666672</v>
      </c>
      <c r="O5" s="53"/>
    </row>
    <row r="6" spans="1:15" x14ac:dyDescent="0.2">
      <c r="A6" s="15" t="s">
        <v>7</v>
      </c>
      <c r="B6" s="51">
        <v>12500</v>
      </c>
      <c r="C6" s="52">
        <f t="shared" si="1"/>
        <v>833.33333333333348</v>
      </c>
      <c r="D6" s="52">
        <f t="shared" si="0"/>
        <v>937.50000000000011</v>
      </c>
      <c r="E6" s="52">
        <f t="shared" si="0"/>
        <v>1041.6666666666667</v>
      </c>
      <c r="F6" s="52">
        <f t="shared" si="0"/>
        <v>1041.6666666666667</v>
      </c>
      <c r="G6" s="52">
        <f t="shared" si="0"/>
        <v>1145.8333333333335</v>
      </c>
      <c r="H6" s="52">
        <f t="shared" si="0"/>
        <v>1250</v>
      </c>
      <c r="I6" s="52">
        <f t="shared" si="0"/>
        <v>1250</v>
      </c>
      <c r="J6" s="52">
        <f t="shared" si="0"/>
        <v>1145.8333333333335</v>
      </c>
      <c r="K6" s="52">
        <f t="shared" si="0"/>
        <v>1041.6666666666667</v>
      </c>
      <c r="L6" s="52">
        <f t="shared" si="0"/>
        <v>1041.6666666666667</v>
      </c>
      <c r="M6" s="52">
        <f t="shared" si="0"/>
        <v>937.50000000000011</v>
      </c>
      <c r="N6" s="52">
        <f t="shared" si="0"/>
        <v>833.33333333333348</v>
      </c>
      <c r="O6" s="53"/>
    </row>
    <row r="7" spans="1:15" x14ac:dyDescent="0.2">
      <c r="A7" s="15" t="s">
        <v>6</v>
      </c>
      <c r="B7" s="51">
        <v>21000</v>
      </c>
      <c r="C7" s="52">
        <f t="shared" si="1"/>
        <v>1400</v>
      </c>
      <c r="D7" s="52">
        <f t="shared" si="0"/>
        <v>1575</v>
      </c>
      <c r="E7" s="52">
        <f t="shared" si="0"/>
        <v>1750</v>
      </c>
      <c r="F7" s="52">
        <f t="shared" si="0"/>
        <v>1750</v>
      </c>
      <c r="G7" s="52">
        <f t="shared" si="0"/>
        <v>1925.0000000000002</v>
      </c>
      <c r="H7" s="52">
        <f t="shared" si="0"/>
        <v>2100</v>
      </c>
      <c r="I7" s="52">
        <f t="shared" si="0"/>
        <v>2100</v>
      </c>
      <c r="J7" s="52">
        <f t="shared" si="0"/>
        <v>1925.0000000000002</v>
      </c>
      <c r="K7" s="52">
        <f t="shared" si="0"/>
        <v>1750</v>
      </c>
      <c r="L7" s="52">
        <f t="shared" si="0"/>
        <v>1750</v>
      </c>
      <c r="M7" s="52">
        <f t="shared" si="0"/>
        <v>1575</v>
      </c>
      <c r="N7" s="52">
        <f t="shared" si="0"/>
        <v>1400</v>
      </c>
      <c r="O7" s="53"/>
    </row>
    <row r="8" spans="1:15" x14ac:dyDescent="0.2">
      <c r="B8" s="53">
        <f>SUM(B4:B7)</f>
        <v>3053500</v>
      </c>
      <c r="C8" s="53">
        <f t="shared" ref="C8:N8" si="2">SUM(C4:C7)</f>
        <v>203566.66666666672</v>
      </c>
      <c r="D8" s="53">
        <f t="shared" si="2"/>
        <v>229012.5</v>
      </c>
      <c r="E8" s="53">
        <f t="shared" si="2"/>
        <v>254458.33333333334</v>
      </c>
      <c r="F8" s="53">
        <f t="shared" si="2"/>
        <v>254458.33333333334</v>
      </c>
      <c r="G8" s="53">
        <f t="shared" si="2"/>
        <v>279904.16666666669</v>
      </c>
      <c r="H8" s="53">
        <f t="shared" si="2"/>
        <v>305350</v>
      </c>
      <c r="I8" s="53">
        <f t="shared" si="2"/>
        <v>305350</v>
      </c>
      <c r="J8" s="53">
        <f t="shared" si="2"/>
        <v>279904.16666666669</v>
      </c>
      <c r="K8" s="53">
        <f t="shared" si="2"/>
        <v>254458.33333333334</v>
      </c>
      <c r="L8" s="53">
        <f t="shared" si="2"/>
        <v>254458.33333333334</v>
      </c>
      <c r="M8" s="53">
        <f t="shared" si="2"/>
        <v>229012.5</v>
      </c>
      <c r="N8" s="53">
        <f t="shared" si="2"/>
        <v>203566.66666666672</v>
      </c>
      <c r="O8" s="53">
        <f>SUM(C8:N8)</f>
        <v>3053500.0000000005</v>
      </c>
    </row>
    <row r="9" spans="1:15" x14ac:dyDescent="0.2">
      <c r="A9" s="54"/>
      <c r="N9" s="55" t="s">
        <v>61</v>
      </c>
      <c r="O9" s="56">
        <f>O8-B8</f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9"/>
  <sheetViews>
    <sheetView zoomScale="120" zoomScaleNormal="120" workbookViewId="0">
      <pane xSplit="1" ySplit="2" topLeftCell="B3" activePane="bottomRight" state="frozen"/>
      <selection pane="topRight"/>
      <selection pane="bottomLeft"/>
      <selection pane="bottomRight" activeCell="B17" sqref="B17"/>
    </sheetView>
  </sheetViews>
  <sheetFormatPr defaultRowHeight="15" outlineLevelRow="1" x14ac:dyDescent="0.25"/>
  <cols>
    <col min="1" max="1" width="35.7109375" style="1" bestFit="1" customWidth="1"/>
    <col min="2" max="2" width="11.140625" style="1" bestFit="1" customWidth="1"/>
    <col min="3" max="13" width="9.140625" style="1"/>
    <col min="14" max="14" width="11.7109375" style="1" customWidth="1"/>
    <col min="15" max="256" width="9.140625" style="1"/>
    <col min="257" max="257" width="35.7109375" style="1" bestFit="1" customWidth="1"/>
    <col min="258" max="258" width="11.140625" style="1" bestFit="1" customWidth="1"/>
    <col min="259" max="269" width="9.140625" style="1"/>
    <col min="270" max="270" width="10.42578125" style="1" bestFit="1" customWidth="1"/>
    <col min="271" max="512" width="9.140625" style="1"/>
    <col min="513" max="513" width="35.7109375" style="1" bestFit="1" customWidth="1"/>
    <col min="514" max="514" width="11.140625" style="1" bestFit="1" customWidth="1"/>
    <col min="515" max="525" width="9.140625" style="1"/>
    <col min="526" max="526" width="10.42578125" style="1" bestFit="1" customWidth="1"/>
    <col min="527" max="768" width="9.140625" style="1"/>
    <col min="769" max="769" width="35.7109375" style="1" bestFit="1" customWidth="1"/>
    <col min="770" max="770" width="11.140625" style="1" bestFit="1" customWidth="1"/>
    <col min="771" max="781" width="9.140625" style="1"/>
    <col min="782" max="782" width="10.42578125" style="1" bestFit="1" customWidth="1"/>
    <col min="783" max="1024" width="9.140625" style="1"/>
    <col min="1025" max="1025" width="35.7109375" style="1" bestFit="1" customWidth="1"/>
    <col min="1026" max="1026" width="11.140625" style="1" bestFit="1" customWidth="1"/>
    <col min="1027" max="1037" width="9.140625" style="1"/>
    <col min="1038" max="1038" width="10.42578125" style="1" bestFit="1" customWidth="1"/>
    <col min="1039" max="1280" width="9.140625" style="1"/>
    <col min="1281" max="1281" width="35.7109375" style="1" bestFit="1" customWidth="1"/>
    <col min="1282" max="1282" width="11.140625" style="1" bestFit="1" customWidth="1"/>
    <col min="1283" max="1293" width="9.140625" style="1"/>
    <col min="1294" max="1294" width="10.42578125" style="1" bestFit="1" customWidth="1"/>
    <col min="1295" max="1536" width="9.140625" style="1"/>
    <col min="1537" max="1537" width="35.7109375" style="1" bestFit="1" customWidth="1"/>
    <col min="1538" max="1538" width="11.140625" style="1" bestFit="1" customWidth="1"/>
    <col min="1539" max="1549" width="9.140625" style="1"/>
    <col min="1550" max="1550" width="10.42578125" style="1" bestFit="1" customWidth="1"/>
    <col min="1551" max="1792" width="9.140625" style="1"/>
    <col min="1793" max="1793" width="35.7109375" style="1" bestFit="1" customWidth="1"/>
    <col min="1794" max="1794" width="11.140625" style="1" bestFit="1" customWidth="1"/>
    <col min="1795" max="1805" width="9.140625" style="1"/>
    <col min="1806" max="1806" width="10.42578125" style="1" bestFit="1" customWidth="1"/>
    <col min="1807" max="2048" width="9.140625" style="1"/>
    <col min="2049" max="2049" width="35.7109375" style="1" bestFit="1" customWidth="1"/>
    <col min="2050" max="2050" width="11.140625" style="1" bestFit="1" customWidth="1"/>
    <col min="2051" max="2061" width="9.140625" style="1"/>
    <col min="2062" max="2062" width="10.42578125" style="1" bestFit="1" customWidth="1"/>
    <col min="2063" max="2304" width="9.140625" style="1"/>
    <col min="2305" max="2305" width="35.7109375" style="1" bestFit="1" customWidth="1"/>
    <col min="2306" max="2306" width="11.140625" style="1" bestFit="1" customWidth="1"/>
    <col min="2307" max="2317" width="9.140625" style="1"/>
    <col min="2318" max="2318" width="10.42578125" style="1" bestFit="1" customWidth="1"/>
    <col min="2319" max="2560" width="9.140625" style="1"/>
    <col min="2561" max="2561" width="35.7109375" style="1" bestFit="1" customWidth="1"/>
    <col min="2562" max="2562" width="11.140625" style="1" bestFit="1" customWidth="1"/>
    <col min="2563" max="2573" width="9.140625" style="1"/>
    <col min="2574" max="2574" width="10.42578125" style="1" bestFit="1" customWidth="1"/>
    <col min="2575" max="2816" width="9.140625" style="1"/>
    <col min="2817" max="2817" width="35.7109375" style="1" bestFit="1" customWidth="1"/>
    <col min="2818" max="2818" width="11.140625" style="1" bestFit="1" customWidth="1"/>
    <col min="2819" max="2829" width="9.140625" style="1"/>
    <col min="2830" max="2830" width="10.42578125" style="1" bestFit="1" customWidth="1"/>
    <col min="2831" max="3072" width="9.140625" style="1"/>
    <col min="3073" max="3073" width="35.7109375" style="1" bestFit="1" customWidth="1"/>
    <col min="3074" max="3074" width="11.140625" style="1" bestFit="1" customWidth="1"/>
    <col min="3075" max="3085" width="9.140625" style="1"/>
    <col min="3086" max="3086" width="10.42578125" style="1" bestFit="1" customWidth="1"/>
    <col min="3087" max="3328" width="9.140625" style="1"/>
    <col min="3329" max="3329" width="35.7109375" style="1" bestFit="1" customWidth="1"/>
    <col min="3330" max="3330" width="11.140625" style="1" bestFit="1" customWidth="1"/>
    <col min="3331" max="3341" width="9.140625" style="1"/>
    <col min="3342" max="3342" width="10.42578125" style="1" bestFit="1" customWidth="1"/>
    <col min="3343" max="3584" width="9.140625" style="1"/>
    <col min="3585" max="3585" width="35.7109375" style="1" bestFit="1" customWidth="1"/>
    <col min="3586" max="3586" width="11.140625" style="1" bestFit="1" customWidth="1"/>
    <col min="3587" max="3597" width="9.140625" style="1"/>
    <col min="3598" max="3598" width="10.42578125" style="1" bestFit="1" customWidth="1"/>
    <col min="3599" max="3840" width="9.140625" style="1"/>
    <col min="3841" max="3841" width="35.7109375" style="1" bestFit="1" customWidth="1"/>
    <col min="3842" max="3842" width="11.140625" style="1" bestFit="1" customWidth="1"/>
    <col min="3843" max="3853" width="9.140625" style="1"/>
    <col min="3854" max="3854" width="10.42578125" style="1" bestFit="1" customWidth="1"/>
    <col min="3855" max="4096" width="9.140625" style="1"/>
    <col min="4097" max="4097" width="35.7109375" style="1" bestFit="1" customWidth="1"/>
    <col min="4098" max="4098" width="11.140625" style="1" bestFit="1" customWidth="1"/>
    <col min="4099" max="4109" width="9.140625" style="1"/>
    <col min="4110" max="4110" width="10.42578125" style="1" bestFit="1" customWidth="1"/>
    <col min="4111" max="4352" width="9.140625" style="1"/>
    <col min="4353" max="4353" width="35.7109375" style="1" bestFit="1" customWidth="1"/>
    <col min="4354" max="4354" width="11.140625" style="1" bestFit="1" customWidth="1"/>
    <col min="4355" max="4365" width="9.140625" style="1"/>
    <col min="4366" max="4366" width="10.42578125" style="1" bestFit="1" customWidth="1"/>
    <col min="4367" max="4608" width="9.140625" style="1"/>
    <col min="4609" max="4609" width="35.7109375" style="1" bestFit="1" customWidth="1"/>
    <col min="4610" max="4610" width="11.140625" style="1" bestFit="1" customWidth="1"/>
    <col min="4611" max="4621" width="9.140625" style="1"/>
    <col min="4622" max="4622" width="10.42578125" style="1" bestFit="1" customWidth="1"/>
    <col min="4623" max="4864" width="9.140625" style="1"/>
    <col min="4865" max="4865" width="35.7109375" style="1" bestFit="1" customWidth="1"/>
    <col min="4866" max="4866" width="11.140625" style="1" bestFit="1" customWidth="1"/>
    <col min="4867" max="4877" width="9.140625" style="1"/>
    <col min="4878" max="4878" width="10.42578125" style="1" bestFit="1" customWidth="1"/>
    <col min="4879" max="5120" width="9.140625" style="1"/>
    <col min="5121" max="5121" width="35.7109375" style="1" bestFit="1" customWidth="1"/>
    <col min="5122" max="5122" width="11.140625" style="1" bestFit="1" customWidth="1"/>
    <col min="5123" max="5133" width="9.140625" style="1"/>
    <col min="5134" max="5134" width="10.42578125" style="1" bestFit="1" customWidth="1"/>
    <col min="5135" max="5376" width="9.140625" style="1"/>
    <col min="5377" max="5377" width="35.7109375" style="1" bestFit="1" customWidth="1"/>
    <col min="5378" max="5378" width="11.140625" style="1" bestFit="1" customWidth="1"/>
    <col min="5379" max="5389" width="9.140625" style="1"/>
    <col min="5390" max="5390" width="10.42578125" style="1" bestFit="1" customWidth="1"/>
    <col min="5391" max="5632" width="9.140625" style="1"/>
    <col min="5633" max="5633" width="35.7109375" style="1" bestFit="1" customWidth="1"/>
    <col min="5634" max="5634" width="11.140625" style="1" bestFit="1" customWidth="1"/>
    <col min="5635" max="5645" width="9.140625" style="1"/>
    <col min="5646" max="5646" width="10.42578125" style="1" bestFit="1" customWidth="1"/>
    <col min="5647" max="5888" width="9.140625" style="1"/>
    <col min="5889" max="5889" width="35.7109375" style="1" bestFit="1" customWidth="1"/>
    <col min="5890" max="5890" width="11.140625" style="1" bestFit="1" customWidth="1"/>
    <col min="5891" max="5901" width="9.140625" style="1"/>
    <col min="5902" max="5902" width="10.42578125" style="1" bestFit="1" customWidth="1"/>
    <col min="5903" max="6144" width="9.140625" style="1"/>
    <col min="6145" max="6145" width="35.7109375" style="1" bestFit="1" customWidth="1"/>
    <col min="6146" max="6146" width="11.140625" style="1" bestFit="1" customWidth="1"/>
    <col min="6147" max="6157" width="9.140625" style="1"/>
    <col min="6158" max="6158" width="10.42578125" style="1" bestFit="1" customWidth="1"/>
    <col min="6159" max="6400" width="9.140625" style="1"/>
    <col min="6401" max="6401" width="35.7109375" style="1" bestFit="1" customWidth="1"/>
    <col min="6402" max="6402" width="11.140625" style="1" bestFit="1" customWidth="1"/>
    <col min="6403" max="6413" width="9.140625" style="1"/>
    <col min="6414" max="6414" width="10.42578125" style="1" bestFit="1" customWidth="1"/>
    <col min="6415" max="6656" width="9.140625" style="1"/>
    <col min="6657" max="6657" width="35.7109375" style="1" bestFit="1" customWidth="1"/>
    <col min="6658" max="6658" width="11.140625" style="1" bestFit="1" customWidth="1"/>
    <col min="6659" max="6669" width="9.140625" style="1"/>
    <col min="6670" max="6670" width="10.42578125" style="1" bestFit="1" customWidth="1"/>
    <col min="6671" max="6912" width="9.140625" style="1"/>
    <col min="6913" max="6913" width="35.7109375" style="1" bestFit="1" customWidth="1"/>
    <col min="6914" max="6914" width="11.140625" style="1" bestFit="1" customWidth="1"/>
    <col min="6915" max="6925" width="9.140625" style="1"/>
    <col min="6926" max="6926" width="10.42578125" style="1" bestFit="1" customWidth="1"/>
    <col min="6927" max="7168" width="9.140625" style="1"/>
    <col min="7169" max="7169" width="35.7109375" style="1" bestFit="1" customWidth="1"/>
    <col min="7170" max="7170" width="11.140625" style="1" bestFit="1" customWidth="1"/>
    <col min="7171" max="7181" width="9.140625" style="1"/>
    <col min="7182" max="7182" width="10.42578125" style="1" bestFit="1" customWidth="1"/>
    <col min="7183" max="7424" width="9.140625" style="1"/>
    <col min="7425" max="7425" width="35.7109375" style="1" bestFit="1" customWidth="1"/>
    <col min="7426" max="7426" width="11.140625" style="1" bestFit="1" customWidth="1"/>
    <col min="7427" max="7437" width="9.140625" style="1"/>
    <col min="7438" max="7438" width="10.42578125" style="1" bestFit="1" customWidth="1"/>
    <col min="7439" max="7680" width="9.140625" style="1"/>
    <col min="7681" max="7681" width="35.7109375" style="1" bestFit="1" customWidth="1"/>
    <col min="7682" max="7682" width="11.140625" style="1" bestFit="1" customWidth="1"/>
    <col min="7683" max="7693" width="9.140625" style="1"/>
    <col min="7694" max="7694" width="10.42578125" style="1" bestFit="1" customWidth="1"/>
    <col min="7695" max="7936" width="9.140625" style="1"/>
    <col min="7937" max="7937" width="35.7109375" style="1" bestFit="1" customWidth="1"/>
    <col min="7938" max="7938" width="11.140625" style="1" bestFit="1" customWidth="1"/>
    <col min="7939" max="7949" width="9.140625" style="1"/>
    <col min="7950" max="7950" width="10.42578125" style="1" bestFit="1" customWidth="1"/>
    <col min="7951" max="8192" width="9.140625" style="1"/>
    <col min="8193" max="8193" width="35.7109375" style="1" bestFit="1" customWidth="1"/>
    <col min="8194" max="8194" width="11.140625" style="1" bestFit="1" customWidth="1"/>
    <col min="8195" max="8205" width="9.140625" style="1"/>
    <col min="8206" max="8206" width="10.42578125" style="1" bestFit="1" customWidth="1"/>
    <col min="8207" max="8448" width="9.140625" style="1"/>
    <col min="8449" max="8449" width="35.7109375" style="1" bestFit="1" customWidth="1"/>
    <col min="8450" max="8450" width="11.140625" style="1" bestFit="1" customWidth="1"/>
    <col min="8451" max="8461" width="9.140625" style="1"/>
    <col min="8462" max="8462" width="10.42578125" style="1" bestFit="1" customWidth="1"/>
    <col min="8463" max="8704" width="9.140625" style="1"/>
    <col min="8705" max="8705" width="35.7109375" style="1" bestFit="1" customWidth="1"/>
    <col min="8706" max="8706" width="11.140625" style="1" bestFit="1" customWidth="1"/>
    <col min="8707" max="8717" width="9.140625" style="1"/>
    <col min="8718" max="8718" width="10.42578125" style="1" bestFit="1" customWidth="1"/>
    <col min="8719" max="8960" width="9.140625" style="1"/>
    <col min="8961" max="8961" width="35.7109375" style="1" bestFit="1" customWidth="1"/>
    <col min="8962" max="8962" width="11.140625" style="1" bestFit="1" customWidth="1"/>
    <col min="8963" max="8973" width="9.140625" style="1"/>
    <col min="8974" max="8974" width="10.42578125" style="1" bestFit="1" customWidth="1"/>
    <col min="8975" max="9216" width="9.140625" style="1"/>
    <col min="9217" max="9217" width="35.7109375" style="1" bestFit="1" customWidth="1"/>
    <col min="9218" max="9218" width="11.140625" style="1" bestFit="1" customWidth="1"/>
    <col min="9219" max="9229" width="9.140625" style="1"/>
    <col min="9230" max="9230" width="10.42578125" style="1" bestFit="1" customWidth="1"/>
    <col min="9231" max="9472" width="9.140625" style="1"/>
    <col min="9473" max="9473" width="35.7109375" style="1" bestFit="1" customWidth="1"/>
    <col min="9474" max="9474" width="11.140625" style="1" bestFit="1" customWidth="1"/>
    <col min="9475" max="9485" width="9.140625" style="1"/>
    <col min="9486" max="9486" width="10.42578125" style="1" bestFit="1" customWidth="1"/>
    <col min="9487" max="9728" width="9.140625" style="1"/>
    <col min="9729" max="9729" width="35.7109375" style="1" bestFit="1" customWidth="1"/>
    <col min="9730" max="9730" width="11.140625" style="1" bestFit="1" customWidth="1"/>
    <col min="9731" max="9741" width="9.140625" style="1"/>
    <col min="9742" max="9742" width="10.42578125" style="1" bestFit="1" customWidth="1"/>
    <col min="9743" max="9984" width="9.140625" style="1"/>
    <col min="9985" max="9985" width="35.7109375" style="1" bestFit="1" customWidth="1"/>
    <col min="9986" max="9986" width="11.140625" style="1" bestFit="1" customWidth="1"/>
    <col min="9987" max="9997" width="9.140625" style="1"/>
    <col min="9998" max="9998" width="10.42578125" style="1" bestFit="1" customWidth="1"/>
    <col min="9999" max="10240" width="9.140625" style="1"/>
    <col min="10241" max="10241" width="35.7109375" style="1" bestFit="1" customWidth="1"/>
    <col min="10242" max="10242" width="11.140625" style="1" bestFit="1" customWidth="1"/>
    <col min="10243" max="10253" width="9.140625" style="1"/>
    <col min="10254" max="10254" width="10.42578125" style="1" bestFit="1" customWidth="1"/>
    <col min="10255" max="10496" width="9.140625" style="1"/>
    <col min="10497" max="10497" width="35.7109375" style="1" bestFit="1" customWidth="1"/>
    <col min="10498" max="10498" width="11.140625" style="1" bestFit="1" customWidth="1"/>
    <col min="10499" max="10509" width="9.140625" style="1"/>
    <col min="10510" max="10510" width="10.42578125" style="1" bestFit="1" customWidth="1"/>
    <col min="10511" max="10752" width="9.140625" style="1"/>
    <col min="10753" max="10753" width="35.7109375" style="1" bestFit="1" customWidth="1"/>
    <col min="10754" max="10754" width="11.140625" style="1" bestFit="1" customWidth="1"/>
    <col min="10755" max="10765" width="9.140625" style="1"/>
    <col min="10766" max="10766" width="10.42578125" style="1" bestFit="1" customWidth="1"/>
    <col min="10767" max="11008" width="9.140625" style="1"/>
    <col min="11009" max="11009" width="35.7109375" style="1" bestFit="1" customWidth="1"/>
    <col min="11010" max="11010" width="11.140625" style="1" bestFit="1" customWidth="1"/>
    <col min="11011" max="11021" width="9.140625" style="1"/>
    <col min="11022" max="11022" width="10.42578125" style="1" bestFit="1" customWidth="1"/>
    <col min="11023" max="11264" width="9.140625" style="1"/>
    <col min="11265" max="11265" width="35.7109375" style="1" bestFit="1" customWidth="1"/>
    <col min="11266" max="11266" width="11.140625" style="1" bestFit="1" customWidth="1"/>
    <col min="11267" max="11277" width="9.140625" style="1"/>
    <col min="11278" max="11278" width="10.42578125" style="1" bestFit="1" customWidth="1"/>
    <col min="11279" max="11520" width="9.140625" style="1"/>
    <col min="11521" max="11521" width="35.7109375" style="1" bestFit="1" customWidth="1"/>
    <col min="11522" max="11522" width="11.140625" style="1" bestFit="1" customWidth="1"/>
    <col min="11523" max="11533" width="9.140625" style="1"/>
    <col min="11534" max="11534" width="10.42578125" style="1" bestFit="1" customWidth="1"/>
    <col min="11535" max="11776" width="9.140625" style="1"/>
    <col min="11777" max="11777" width="35.7109375" style="1" bestFit="1" customWidth="1"/>
    <col min="11778" max="11778" width="11.140625" style="1" bestFit="1" customWidth="1"/>
    <col min="11779" max="11789" width="9.140625" style="1"/>
    <col min="11790" max="11790" width="10.42578125" style="1" bestFit="1" customWidth="1"/>
    <col min="11791" max="12032" width="9.140625" style="1"/>
    <col min="12033" max="12033" width="35.7109375" style="1" bestFit="1" customWidth="1"/>
    <col min="12034" max="12034" width="11.140625" style="1" bestFit="1" customWidth="1"/>
    <col min="12035" max="12045" width="9.140625" style="1"/>
    <col min="12046" max="12046" width="10.42578125" style="1" bestFit="1" customWidth="1"/>
    <col min="12047" max="12288" width="9.140625" style="1"/>
    <col min="12289" max="12289" width="35.7109375" style="1" bestFit="1" customWidth="1"/>
    <col min="12290" max="12290" width="11.140625" style="1" bestFit="1" customWidth="1"/>
    <col min="12291" max="12301" width="9.140625" style="1"/>
    <col min="12302" max="12302" width="10.42578125" style="1" bestFit="1" customWidth="1"/>
    <col min="12303" max="12544" width="9.140625" style="1"/>
    <col min="12545" max="12545" width="35.7109375" style="1" bestFit="1" customWidth="1"/>
    <col min="12546" max="12546" width="11.140625" style="1" bestFit="1" customWidth="1"/>
    <col min="12547" max="12557" width="9.140625" style="1"/>
    <col min="12558" max="12558" width="10.42578125" style="1" bestFit="1" customWidth="1"/>
    <col min="12559" max="12800" width="9.140625" style="1"/>
    <col min="12801" max="12801" width="35.7109375" style="1" bestFit="1" customWidth="1"/>
    <col min="12802" max="12802" width="11.140625" style="1" bestFit="1" customWidth="1"/>
    <col min="12803" max="12813" width="9.140625" style="1"/>
    <col min="12814" max="12814" width="10.42578125" style="1" bestFit="1" customWidth="1"/>
    <col min="12815" max="13056" width="9.140625" style="1"/>
    <col min="13057" max="13057" width="35.7109375" style="1" bestFit="1" customWidth="1"/>
    <col min="13058" max="13058" width="11.140625" style="1" bestFit="1" customWidth="1"/>
    <col min="13059" max="13069" width="9.140625" style="1"/>
    <col min="13070" max="13070" width="10.42578125" style="1" bestFit="1" customWidth="1"/>
    <col min="13071" max="13312" width="9.140625" style="1"/>
    <col min="13313" max="13313" width="35.7109375" style="1" bestFit="1" customWidth="1"/>
    <col min="13314" max="13314" width="11.140625" style="1" bestFit="1" customWidth="1"/>
    <col min="13315" max="13325" width="9.140625" style="1"/>
    <col min="13326" max="13326" width="10.42578125" style="1" bestFit="1" customWidth="1"/>
    <col min="13327" max="13568" width="9.140625" style="1"/>
    <col min="13569" max="13569" width="35.7109375" style="1" bestFit="1" customWidth="1"/>
    <col min="13570" max="13570" width="11.140625" style="1" bestFit="1" customWidth="1"/>
    <col min="13571" max="13581" width="9.140625" style="1"/>
    <col min="13582" max="13582" width="10.42578125" style="1" bestFit="1" customWidth="1"/>
    <col min="13583" max="13824" width="9.140625" style="1"/>
    <col min="13825" max="13825" width="35.7109375" style="1" bestFit="1" customWidth="1"/>
    <col min="13826" max="13826" width="11.140625" style="1" bestFit="1" customWidth="1"/>
    <col min="13827" max="13837" width="9.140625" style="1"/>
    <col min="13838" max="13838" width="10.42578125" style="1" bestFit="1" customWidth="1"/>
    <col min="13839" max="14080" width="9.140625" style="1"/>
    <col min="14081" max="14081" width="35.7109375" style="1" bestFit="1" customWidth="1"/>
    <col min="14082" max="14082" width="11.140625" style="1" bestFit="1" customWidth="1"/>
    <col min="14083" max="14093" width="9.140625" style="1"/>
    <col min="14094" max="14094" width="10.42578125" style="1" bestFit="1" customWidth="1"/>
    <col min="14095" max="14336" width="9.140625" style="1"/>
    <col min="14337" max="14337" width="35.7109375" style="1" bestFit="1" customWidth="1"/>
    <col min="14338" max="14338" width="11.140625" style="1" bestFit="1" customWidth="1"/>
    <col min="14339" max="14349" width="9.140625" style="1"/>
    <col min="14350" max="14350" width="10.42578125" style="1" bestFit="1" customWidth="1"/>
    <col min="14351" max="14592" width="9.140625" style="1"/>
    <col min="14593" max="14593" width="35.7109375" style="1" bestFit="1" customWidth="1"/>
    <col min="14594" max="14594" width="11.140625" style="1" bestFit="1" customWidth="1"/>
    <col min="14595" max="14605" width="9.140625" style="1"/>
    <col min="14606" max="14606" width="10.42578125" style="1" bestFit="1" customWidth="1"/>
    <col min="14607" max="14848" width="9.140625" style="1"/>
    <col min="14849" max="14849" width="35.7109375" style="1" bestFit="1" customWidth="1"/>
    <col min="14850" max="14850" width="11.140625" style="1" bestFit="1" customWidth="1"/>
    <col min="14851" max="14861" width="9.140625" style="1"/>
    <col min="14862" max="14862" width="10.42578125" style="1" bestFit="1" customWidth="1"/>
    <col min="14863" max="15104" width="9.140625" style="1"/>
    <col min="15105" max="15105" width="35.7109375" style="1" bestFit="1" customWidth="1"/>
    <col min="15106" max="15106" width="11.140625" style="1" bestFit="1" customWidth="1"/>
    <col min="15107" max="15117" width="9.140625" style="1"/>
    <col min="15118" max="15118" width="10.42578125" style="1" bestFit="1" customWidth="1"/>
    <col min="15119" max="15360" width="9.140625" style="1"/>
    <col min="15361" max="15361" width="35.7109375" style="1" bestFit="1" customWidth="1"/>
    <col min="15362" max="15362" width="11.140625" style="1" bestFit="1" customWidth="1"/>
    <col min="15363" max="15373" width="9.140625" style="1"/>
    <col min="15374" max="15374" width="10.42578125" style="1" bestFit="1" customWidth="1"/>
    <col min="15375" max="15616" width="9.140625" style="1"/>
    <col min="15617" max="15617" width="35.7109375" style="1" bestFit="1" customWidth="1"/>
    <col min="15618" max="15618" width="11.140625" style="1" bestFit="1" customWidth="1"/>
    <col min="15619" max="15629" width="9.140625" style="1"/>
    <col min="15630" max="15630" width="10.42578125" style="1" bestFit="1" customWidth="1"/>
    <col min="15631" max="15872" width="9.140625" style="1"/>
    <col min="15873" max="15873" width="35.7109375" style="1" bestFit="1" customWidth="1"/>
    <col min="15874" max="15874" width="11.140625" style="1" bestFit="1" customWidth="1"/>
    <col min="15875" max="15885" width="9.140625" style="1"/>
    <col min="15886" max="15886" width="10.42578125" style="1" bestFit="1" customWidth="1"/>
    <col min="15887" max="16128" width="9.140625" style="1"/>
    <col min="16129" max="16129" width="35.7109375" style="1" bestFit="1" customWidth="1"/>
    <col min="16130" max="16130" width="11.140625" style="1" bestFit="1" customWidth="1"/>
    <col min="16131" max="16141" width="9.140625" style="1"/>
    <col min="16142" max="16142" width="10.42578125" style="1" bestFit="1" customWidth="1"/>
    <col min="16143" max="16384" width="9.140625" style="1"/>
  </cols>
  <sheetData>
    <row r="1" spans="1:14" x14ac:dyDescent="0.25">
      <c r="B1" s="11" t="s">
        <v>17</v>
      </c>
      <c r="C1" s="11" t="s">
        <v>17</v>
      </c>
      <c r="D1" s="11" t="s">
        <v>17</v>
      </c>
      <c r="E1" s="11" t="s">
        <v>17</v>
      </c>
      <c r="F1" s="11" t="s">
        <v>17</v>
      </c>
      <c r="G1" s="11" t="s">
        <v>17</v>
      </c>
      <c r="H1" s="11" t="s">
        <v>17</v>
      </c>
      <c r="I1" s="11" t="s">
        <v>17</v>
      </c>
      <c r="J1" s="11" t="s">
        <v>17</v>
      </c>
      <c r="K1" s="11" t="s">
        <v>17</v>
      </c>
      <c r="L1" s="11" t="s">
        <v>17</v>
      </c>
      <c r="M1" s="11" t="s">
        <v>17</v>
      </c>
    </row>
    <row r="2" spans="1:14" x14ac:dyDescent="0.25">
      <c r="B2" s="11">
        <v>1</v>
      </c>
      <c r="C2" s="11">
        <v>2</v>
      </c>
      <c r="D2" s="11">
        <v>3</v>
      </c>
      <c r="E2" s="11">
        <v>4</v>
      </c>
      <c r="F2" s="11">
        <v>5</v>
      </c>
      <c r="G2" s="11">
        <v>6</v>
      </c>
      <c r="H2" s="11">
        <v>7</v>
      </c>
      <c r="I2" s="11">
        <v>8</v>
      </c>
      <c r="J2" s="11">
        <v>9</v>
      </c>
      <c r="K2" s="11">
        <v>10</v>
      </c>
      <c r="L2" s="11">
        <v>11</v>
      </c>
      <c r="M2" s="11">
        <v>12</v>
      </c>
      <c r="N2" s="1" t="s">
        <v>16</v>
      </c>
    </row>
    <row r="3" spans="1:14" x14ac:dyDescent="0.25">
      <c r="A3" s="8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4" outlineLevel="1" x14ac:dyDescent="0.25">
      <c r="A4" s="1" t="s">
        <v>15</v>
      </c>
      <c r="B4" s="9" t="e">
        <f>#REF!</f>
        <v>#REF!</v>
      </c>
      <c r="C4" s="9">
        <v>682.5</v>
      </c>
      <c r="D4" s="9">
        <v>716.625</v>
      </c>
      <c r="E4" s="9">
        <v>752.45625000000007</v>
      </c>
      <c r="F4" s="9">
        <v>790.07906250000008</v>
      </c>
      <c r="G4" s="9">
        <v>829.58301562500014</v>
      </c>
      <c r="H4" s="9">
        <v>871.06216640625018</v>
      </c>
      <c r="I4" s="9">
        <v>914.61527472656269</v>
      </c>
      <c r="J4" s="9">
        <v>960.34603846289087</v>
      </c>
      <c r="K4" s="9">
        <v>1008.3633403860355</v>
      </c>
      <c r="L4" s="9">
        <v>1058.7815074053374</v>
      </c>
      <c r="M4" s="9">
        <v>1111.7205827756043</v>
      </c>
    </row>
    <row r="5" spans="1:14" outlineLevel="1" x14ac:dyDescent="0.25">
      <c r="A5" s="1" t="s">
        <v>14</v>
      </c>
      <c r="B5" s="10" t="e">
        <f>#REF!</f>
        <v>#REF!</v>
      </c>
      <c r="C5" s="10">
        <v>7.2449999999999992</v>
      </c>
      <c r="D5" s="10">
        <v>7.4985749999999989</v>
      </c>
      <c r="E5" s="10">
        <v>7.761025124999998</v>
      </c>
      <c r="F5" s="10">
        <v>8.0326610043749973</v>
      </c>
      <c r="G5" s="10">
        <v>8.3138041395281217</v>
      </c>
      <c r="H5" s="10">
        <v>8.6047872844116053</v>
      </c>
      <c r="I5" s="10">
        <v>8.9059548393660108</v>
      </c>
      <c r="J5" s="10">
        <v>9.217663258743821</v>
      </c>
      <c r="K5" s="10">
        <v>9.5402814727998546</v>
      </c>
      <c r="L5" s="10">
        <v>9.8741913243478496</v>
      </c>
      <c r="M5" s="10">
        <v>10.219788020700024</v>
      </c>
    </row>
    <row r="6" spans="1:14" outlineLevel="1" x14ac:dyDescent="0.25">
      <c r="A6" s="1" t="s">
        <v>13</v>
      </c>
      <c r="B6" s="10" t="e">
        <f>B5*#REF!</f>
        <v>#REF!</v>
      </c>
      <c r="C6" s="10" t="e">
        <f>C5*#REF!</f>
        <v>#REF!</v>
      </c>
      <c r="D6" s="10" t="e">
        <f>D5*#REF!</f>
        <v>#REF!</v>
      </c>
      <c r="E6" s="10" t="e">
        <f>E5*#REF!</f>
        <v>#REF!</v>
      </c>
      <c r="F6" s="10" t="e">
        <f>F5*#REF!</f>
        <v>#REF!</v>
      </c>
      <c r="G6" s="10" t="e">
        <f>G5*#REF!</f>
        <v>#REF!</v>
      </c>
      <c r="H6" s="10" t="e">
        <f>H5*#REF!</f>
        <v>#REF!</v>
      </c>
      <c r="I6" s="10" t="e">
        <f>I5*#REF!</f>
        <v>#REF!</v>
      </c>
      <c r="J6" s="10" t="e">
        <f>J5*#REF!</f>
        <v>#REF!</v>
      </c>
      <c r="K6" s="10" t="e">
        <f>K5*#REF!</f>
        <v>#REF!</v>
      </c>
      <c r="L6" s="10" t="e">
        <f>L5*#REF!</f>
        <v>#REF!</v>
      </c>
      <c r="M6" s="10" t="e">
        <f>M5*#REF!</f>
        <v>#REF!</v>
      </c>
    </row>
    <row r="7" spans="1:14" outlineLevel="1" x14ac:dyDescent="0.25">
      <c r="A7" s="1" t="s">
        <v>12</v>
      </c>
      <c r="B7" s="9" t="e">
        <f t="shared" ref="B7:M7" si="0">B4*B6</f>
        <v>#REF!</v>
      </c>
      <c r="C7" s="9" t="e">
        <f t="shared" si="0"/>
        <v>#REF!</v>
      </c>
      <c r="D7" s="9" t="e">
        <f t="shared" si="0"/>
        <v>#REF!</v>
      </c>
      <c r="E7" s="9" t="e">
        <f t="shared" si="0"/>
        <v>#REF!</v>
      </c>
      <c r="F7" s="9" t="e">
        <f t="shared" si="0"/>
        <v>#REF!</v>
      </c>
      <c r="G7" s="9" t="e">
        <f t="shared" si="0"/>
        <v>#REF!</v>
      </c>
      <c r="H7" s="9" t="e">
        <f t="shared" si="0"/>
        <v>#REF!</v>
      </c>
      <c r="I7" s="9" t="e">
        <f t="shared" si="0"/>
        <v>#REF!</v>
      </c>
      <c r="J7" s="9" t="e">
        <f t="shared" si="0"/>
        <v>#REF!</v>
      </c>
      <c r="K7" s="9" t="e">
        <f t="shared" si="0"/>
        <v>#REF!</v>
      </c>
      <c r="L7" s="9" t="e">
        <f t="shared" si="0"/>
        <v>#REF!</v>
      </c>
      <c r="M7" s="9" t="e">
        <f t="shared" si="0"/>
        <v>#REF!</v>
      </c>
    </row>
    <row r="8" spans="1:14" outlineLevel="1" x14ac:dyDescent="0.25">
      <c r="A8" s="1" t="s">
        <v>11</v>
      </c>
      <c r="B8" s="9" t="e">
        <f>B7*#REF!</f>
        <v>#REF!</v>
      </c>
      <c r="C8" s="9" t="e">
        <f>C7*#REF!</f>
        <v>#REF!</v>
      </c>
      <c r="D8" s="9" t="e">
        <f>D7*#REF!</f>
        <v>#REF!</v>
      </c>
      <c r="E8" s="9" t="e">
        <f>E7*#REF!</f>
        <v>#REF!</v>
      </c>
      <c r="F8" s="9" t="e">
        <f>F7*#REF!</f>
        <v>#REF!</v>
      </c>
      <c r="G8" s="9" t="e">
        <f>G7*#REF!</f>
        <v>#REF!</v>
      </c>
      <c r="H8" s="9" t="e">
        <f>H7*#REF!</f>
        <v>#REF!</v>
      </c>
      <c r="I8" s="9" t="e">
        <f>I7*#REF!</f>
        <v>#REF!</v>
      </c>
      <c r="J8" s="9" t="e">
        <f>J7*#REF!</f>
        <v>#REF!</v>
      </c>
      <c r="K8" s="9" t="e">
        <f>K7*#REF!</f>
        <v>#REF!</v>
      </c>
      <c r="L8" s="9" t="e">
        <f>L7*#REF!</f>
        <v>#REF!</v>
      </c>
      <c r="M8" s="9" t="e">
        <f>M7*#REF!</f>
        <v>#REF!</v>
      </c>
      <c r="N8" s="9" t="e">
        <f>SUM(B8:M8)</f>
        <v>#REF!</v>
      </c>
    </row>
    <row r="9" spans="1:14" s="6" customFormat="1" x14ac:dyDescent="0.25">
      <c r="A9" s="6" t="s">
        <v>10</v>
      </c>
      <c r="B9" s="3" t="e">
        <f t="shared" ref="B9:M9" si="1">B8*price</f>
        <v>#REF!</v>
      </c>
      <c r="C9" s="3" t="e">
        <f t="shared" si="1"/>
        <v>#REF!</v>
      </c>
      <c r="D9" s="3" t="e">
        <f t="shared" si="1"/>
        <v>#REF!</v>
      </c>
      <c r="E9" s="3" t="e">
        <f t="shared" si="1"/>
        <v>#REF!</v>
      </c>
      <c r="F9" s="3" t="e">
        <f t="shared" si="1"/>
        <v>#REF!</v>
      </c>
      <c r="G9" s="3" t="e">
        <f t="shared" si="1"/>
        <v>#REF!</v>
      </c>
      <c r="H9" s="3" t="e">
        <f t="shared" si="1"/>
        <v>#REF!</v>
      </c>
      <c r="I9" s="3" t="e">
        <f t="shared" si="1"/>
        <v>#REF!</v>
      </c>
      <c r="J9" s="3" t="e">
        <f t="shared" si="1"/>
        <v>#REF!</v>
      </c>
      <c r="K9" s="3" t="e">
        <f t="shared" si="1"/>
        <v>#REF!</v>
      </c>
      <c r="L9" s="3" t="e">
        <f t="shared" si="1"/>
        <v>#REF!</v>
      </c>
      <c r="M9" s="3" t="e">
        <f t="shared" si="1"/>
        <v>#REF!</v>
      </c>
      <c r="N9" s="3" t="e">
        <f>SUM(B9:M9)</f>
        <v>#REF!</v>
      </c>
    </row>
    <row r="10" spans="1:14" s="6" customFormat="1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s="6" customForma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s="6" customForma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s="6" customForma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s="6" customForma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s="6" customForma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s="6" customForma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5" t="s">
        <v>10</v>
      </c>
      <c r="B17" s="5">
        <v>64064</v>
      </c>
      <c r="C17" s="5">
        <v>71203.86</v>
      </c>
      <c r="D17" s="5">
        <v>94576.527044999995</v>
      </c>
      <c r="E17" s="5">
        <v>84093.578808671242</v>
      </c>
      <c r="F17" s="5">
        <v>128451.89046051019</v>
      </c>
      <c r="G17" s="5">
        <v>139043.33270120862</v>
      </c>
      <c r="H17" s="5">
        <v>158300.834280326</v>
      </c>
      <c r="I17" s="5">
        <v>157697.31234963227</v>
      </c>
      <c r="J17" s="5">
        <v>141634.34231071311</v>
      </c>
      <c r="K17" s="5">
        <v>153921.12150616746</v>
      </c>
      <c r="L17" s="5">
        <v>165601.04100885917</v>
      </c>
      <c r="M17" s="5">
        <v>138156.43212166376</v>
      </c>
    </row>
    <row r="19" spans="1:14" x14ac:dyDescent="0.25">
      <c r="A19" s="6" t="s">
        <v>1</v>
      </c>
    </row>
    <row r="20" spans="1:14" outlineLevel="1" x14ac:dyDescent="0.25">
      <c r="A20" s="1" t="s">
        <v>9</v>
      </c>
      <c r="B20" s="7" t="e">
        <f>#REF!/12</f>
        <v>#REF!</v>
      </c>
      <c r="C20" s="7" t="e">
        <f>#REF!/12</f>
        <v>#REF!</v>
      </c>
      <c r="D20" s="7" t="e">
        <f>C20*(1+#REF!)</f>
        <v>#REF!</v>
      </c>
      <c r="E20" s="7" t="e">
        <f t="shared" ref="E20:M20" si="2">D20</f>
        <v>#REF!</v>
      </c>
      <c r="F20" s="7" t="e">
        <f t="shared" si="2"/>
        <v>#REF!</v>
      </c>
      <c r="G20" s="7" t="e">
        <f t="shared" si="2"/>
        <v>#REF!</v>
      </c>
      <c r="H20" s="7" t="e">
        <f t="shared" si="2"/>
        <v>#REF!</v>
      </c>
      <c r="I20" s="7" t="e">
        <f t="shared" si="2"/>
        <v>#REF!</v>
      </c>
      <c r="J20" s="7" t="e">
        <f t="shared" si="2"/>
        <v>#REF!</v>
      </c>
      <c r="K20" s="7" t="e">
        <f t="shared" si="2"/>
        <v>#REF!</v>
      </c>
      <c r="L20" s="7" t="e">
        <f t="shared" si="2"/>
        <v>#REF!</v>
      </c>
      <c r="M20" s="7" t="e">
        <f t="shared" si="2"/>
        <v>#REF!</v>
      </c>
      <c r="N20" s="3" t="e">
        <f t="shared" ref="N20:N25" si="3">SUM(B20:M20)</f>
        <v>#REF!</v>
      </c>
    </row>
    <row r="21" spans="1:14" outlineLevel="1" x14ac:dyDescent="0.25">
      <c r="A21" s="1" t="s">
        <v>8</v>
      </c>
      <c r="B21" s="7" t="e">
        <f>#REF!/12</f>
        <v>#REF!</v>
      </c>
      <c r="C21" s="7" t="e">
        <f>#REF!/12</f>
        <v>#REF!</v>
      </c>
      <c r="D21" s="7" t="e">
        <f>#REF!/12</f>
        <v>#REF!</v>
      </c>
      <c r="E21" s="7" t="e">
        <f>#REF!/12</f>
        <v>#REF!</v>
      </c>
      <c r="F21" s="7" t="e">
        <f>#REF!/12</f>
        <v>#REF!</v>
      </c>
      <c r="G21" s="7" t="e">
        <f>#REF!/12</f>
        <v>#REF!</v>
      </c>
      <c r="H21" s="7" t="e">
        <f>#REF!/12</f>
        <v>#REF!</v>
      </c>
      <c r="I21" s="7" t="e">
        <f>#REF!/12</f>
        <v>#REF!</v>
      </c>
      <c r="J21" s="7" t="e">
        <f>#REF!/12</f>
        <v>#REF!</v>
      </c>
      <c r="K21" s="7" t="e">
        <f>#REF!/12</f>
        <v>#REF!</v>
      </c>
      <c r="L21" s="7" t="e">
        <f>#REF!/12</f>
        <v>#REF!</v>
      </c>
      <c r="M21" s="7" t="e">
        <f>#REF!/12</f>
        <v>#REF!</v>
      </c>
      <c r="N21" s="3" t="e">
        <f t="shared" si="3"/>
        <v>#REF!</v>
      </c>
    </row>
    <row r="22" spans="1:14" outlineLevel="1" x14ac:dyDescent="0.25">
      <c r="A22" s="1" t="s">
        <v>7</v>
      </c>
      <c r="B22" s="7" t="e">
        <f>#REF!</f>
        <v>#REF!</v>
      </c>
      <c r="C22" s="7" t="e">
        <f>#REF!</f>
        <v>#REF!</v>
      </c>
      <c r="D22" s="7" t="e">
        <f>#REF!</f>
        <v>#REF!</v>
      </c>
      <c r="E22" s="7" t="e">
        <f>#REF!</f>
        <v>#REF!</v>
      </c>
      <c r="F22" s="7" t="e">
        <f>#REF!</f>
        <v>#REF!</v>
      </c>
      <c r="G22" s="7" t="e">
        <f>#REF!</f>
        <v>#REF!</v>
      </c>
      <c r="H22" s="7" t="e">
        <f>#REF!</f>
        <v>#REF!</v>
      </c>
      <c r="I22" s="7" t="e">
        <f>#REF!</f>
        <v>#REF!</v>
      </c>
      <c r="J22" s="7" t="e">
        <f>#REF!</f>
        <v>#REF!</v>
      </c>
      <c r="K22" s="7" t="e">
        <f>#REF!</f>
        <v>#REF!</v>
      </c>
      <c r="L22" s="7" t="e">
        <f>#REF!</f>
        <v>#REF!</v>
      </c>
      <c r="M22" s="7" t="e">
        <f>#REF!</f>
        <v>#REF!</v>
      </c>
      <c r="N22" s="3" t="e">
        <f t="shared" si="3"/>
        <v>#REF!</v>
      </c>
    </row>
    <row r="23" spans="1:14" outlineLevel="1" x14ac:dyDescent="0.25">
      <c r="A23" s="1" t="s">
        <v>6</v>
      </c>
      <c r="B23" s="7" t="e">
        <f>#REF!</f>
        <v>#REF!</v>
      </c>
      <c r="C23" s="7" t="e">
        <f>#REF!</f>
        <v>#REF!</v>
      </c>
      <c r="D23" s="7" t="e">
        <f>#REF!</f>
        <v>#REF!</v>
      </c>
      <c r="E23" s="7" t="e">
        <f>#REF!</f>
        <v>#REF!</v>
      </c>
      <c r="F23" s="7" t="e">
        <f>#REF!</f>
        <v>#REF!</v>
      </c>
      <c r="G23" s="7" t="e">
        <f>#REF!</f>
        <v>#REF!</v>
      </c>
      <c r="H23" s="7" t="e">
        <f>#REF!</f>
        <v>#REF!</v>
      </c>
      <c r="I23" s="7" t="e">
        <f>#REF!</f>
        <v>#REF!</v>
      </c>
      <c r="J23" s="7" t="e">
        <f>#REF!</f>
        <v>#REF!</v>
      </c>
      <c r="K23" s="7" t="e">
        <f>#REF!</f>
        <v>#REF!</v>
      </c>
      <c r="L23" s="7" t="e">
        <f>#REF!</f>
        <v>#REF!</v>
      </c>
      <c r="M23" s="7" t="e">
        <f>#REF!</f>
        <v>#REF!</v>
      </c>
      <c r="N23" s="3" t="e">
        <f t="shared" si="3"/>
        <v>#REF!</v>
      </c>
    </row>
    <row r="24" spans="1:14" outlineLevel="1" x14ac:dyDescent="0.25">
      <c r="A24" s="1" t="s">
        <v>5</v>
      </c>
      <c r="B24" s="7">
        <v>292.5</v>
      </c>
      <c r="C24" s="7">
        <v>307.125</v>
      </c>
      <c r="D24" s="7">
        <v>322.48124999999999</v>
      </c>
      <c r="E24" s="7">
        <v>338.60531250000003</v>
      </c>
      <c r="F24" s="7">
        <v>355.53557812500003</v>
      </c>
      <c r="G24" s="7">
        <v>373.31235703125009</v>
      </c>
      <c r="H24" s="7">
        <v>391.97797488281259</v>
      </c>
      <c r="I24" s="7">
        <v>411.57687362695322</v>
      </c>
      <c r="J24" s="7">
        <v>432.15571730830089</v>
      </c>
      <c r="K24" s="7">
        <v>453.76350317371595</v>
      </c>
      <c r="L24" s="7">
        <v>476.45167833240185</v>
      </c>
      <c r="M24" s="7">
        <v>500.27426224902194</v>
      </c>
      <c r="N24" s="3">
        <f t="shared" si="3"/>
        <v>4655.7595072294571</v>
      </c>
    </row>
    <row r="25" spans="1:14" x14ac:dyDescent="0.25">
      <c r="A25" s="6" t="s">
        <v>4</v>
      </c>
      <c r="B25" s="5" t="e">
        <f t="shared" ref="B25:M25" si="4">SUM(B20:B24)</f>
        <v>#REF!</v>
      </c>
      <c r="C25" s="5" t="e">
        <f t="shared" si="4"/>
        <v>#REF!</v>
      </c>
      <c r="D25" s="5" t="e">
        <f t="shared" si="4"/>
        <v>#REF!</v>
      </c>
      <c r="E25" s="5" t="e">
        <f t="shared" si="4"/>
        <v>#REF!</v>
      </c>
      <c r="F25" s="5" t="e">
        <f t="shared" si="4"/>
        <v>#REF!</v>
      </c>
      <c r="G25" s="5" t="e">
        <f t="shared" si="4"/>
        <v>#REF!</v>
      </c>
      <c r="H25" s="5" t="e">
        <f t="shared" si="4"/>
        <v>#REF!</v>
      </c>
      <c r="I25" s="5" t="e">
        <f t="shared" si="4"/>
        <v>#REF!</v>
      </c>
      <c r="J25" s="5" t="e">
        <f t="shared" si="4"/>
        <v>#REF!</v>
      </c>
      <c r="K25" s="5" t="e">
        <f t="shared" si="4"/>
        <v>#REF!</v>
      </c>
      <c r="L25" s="5" t="e">
        <f t="shared" si="4"/>
        <v>#REF!</v>
      </c>
      <c r="M25" s="5" t="e">
        <f t="shared" si="4"/>
        <v>#REF!</v>
      </c>
      <c r="N25" s="3" t="e">
        <f t="shared" si="3"/>
        <v>#REF!</v>
      </c>
    </row>
    <row r="27" spans="1:14" x14ac:dyDescent="0.25">
      <c r="A27" s="1" t="s">
        <v>3</v>
      </c>
      <c r="B27" s="4" t="e">
        <f t="shared" ref="B27:M27" si="5">B9-B25</f>
        <v>#REF!</v>
      </c>
      <c r="C27" s="4" t="e">
        <f t="shared" si="5"/>
        <v>#REF!</v>
      </c>
      <c r="D27" s="4" t="e">
        <f t="shared" si="5"/>
        <v>#REF!</v>
      </c>
      <c r="E27" s="4" t="e">
        <f t="shared" si="5"/>
        <v>#REF!</v>
      </c>
      <c r="F27" s="4" t="e">
        <f t="shared" si="5"/>
        <v>#REF!</v>
      </c>
      <c r="G27" s="4" t="e">
        <f t="shared" si="5"/>
        <v>#REF!</v>
      </c>
      <c r="H27" s="4" t="e">
        <f t="shared" si="5"/>
        <v>#REF!</v>
      </c>
      <c r="I27" s="4" t="e">
        <f t="shared" si="5"/>
        <v>#REF!</v>
      </c>
      <c r="J27" s="4" t="e">
        <f t="shared" si="5"/>
        <v>#REF!</v>
      </c>
      <c r="K27" s="4" t="e">
        <f t="shared" si="5"/>
        <v>#REF!</v>
      </c>
      <c r="L27" s="4" t="e">
        <f t="shared" si="5"/>
        <v>#REF!</v>
      </c>
      <c r="M27" s="4" t="e">
        <f t="shared" si="5"/>
        <v>#REF!</v>
      </c>
      <c r="N27" s="3" t="e">
        <f>SUM(B27:M27)</f>
        <v>#REF!</v>
      </c>
    </row>
    <row r="28" spans="1:14" x14ac:dyDescent="0.25">
      <c r="A28" s="1" t="s">
        <v>2</v>
      </c>
      <c r="B28" s="4" t="e">
        <f>B27</f>
        <v>#REF!</v>
      </c>
      <c r="C28" s="4" t="e">
        <f t="shared" ref="C28:M28" si="6">C27+B28</f>
        <v>#REF!</v>
      </c>
      <c r="D28" s="4" t="e">
        <f t="shared" si="6"/>
        <v>#REF!</v>
      </c>
      <c r="E28" s="4" t="e">
        <f t="shared" si="6"/>
        <v>#REF!</v>
      </c>
      <c r="F28" s="4" t="e">
        <f t="shared" si="6"/>
        <v>#REF!</v>
      </c>
      <c r="G28" s="4" t="e">
        <f t="shared" si="6"/>
        <v>#REF!</v>
      </c>
      <c r="H28" s="4" t="e">
        <f t="shared" si="6"/>
        <v>#REF!</v>
      </c>
      <c r="I28" s="4" t="e">
        <f t="shared" si="6"/>
        <v>#REF!</v>
      </c>
      <c r="J28" s="4" t="e">
        <f t="shared" si="6"/>
        <v>#REF!</v>
      </c>
      <c r="K28" s="4" t="e">
        <f t="shared" si="6"/>
        <v>#REF!</v>
      </c>
      <c r="L28" s="4" t="e">
        <f t="shared" si="6"/>
        <v>#REF!</v>
      </c>
      <c r="M28" s="4" t="e">
        <f t="shared" si="6"/>
        <v>#REF!</v>
      </c>
      <c r="N28" s="3"/>
    </row>
    <row r="29" spans="1:14" x14ac:dyDescent="0.25">
      <c r="A29" s="1" t="s">
        <v>0</v>
      </c>
      <c r="B29" s="2" t="e">
        <f t="shared" ref="B29:N29" si="7">B27/B9</f>
        <v>#REF!</v>
      </c>
      <c r="C29" s="2" t="e">
        <f t="shared" si="7"/>
        <v>#REF!</v>
      </c>
      <c r="D29" s="2" t="e">
        <f t="shared" si="7"/>
        <v>#REF!</v>
      </c>
      <c r="E29" s="2" t="e">
        <f t="shared" si="7"/>
        <v>#REF!</v>
      </c>
      <c r="F29" s="2" t="e">
        <f t="shared" si="7"/>
        <v>#REF!</v>
      </c>
      <c r="G29" s="2" t="e">
        <f t="shared" si="7"/>
        <v>#REF!</v>
      </c>
      <c r="H29" s="2" t="e">
        <f t="shared" si="7"/>
        <v>#REF!</v>
      </c>
      <c r="I29" s="2" t="e">
        <f t="shared" si="7"/>
        <v>#REF!</v>
      </c>
      <c r="J29" s="2" t="e">
        <f t="shared" si="7"/>
        <v>#REF!</v>
      </c>
      <c r="K29" s="2" t="e">
        <f t="shared" si="7"/>
        <v>#REF!</v>
      </c>
      <c r="L29" s="2" t="e">
        <f t="shared" si="7"/>
        <v>#REF!</v>
      </c>
      <c r="M29" s="2" t="e">
        <f t="shared" si="7"/>
        <v>#REF!</v>
      </c>
      <c r="N29" s="2" t="e">
        <f t="shared" si="7"/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Enter</vt:lpstr>
      <vt:lpstr>Scenario</vt:lpstr>
      <vt:lpstr>Error Check 1</vt:lpstr>
      <vt:lpstr>Error Check 2</vt:lpstr>
      <vt:lpstr>Long Formulas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Plum Solutions</dc:creator>
  <cp:lastModifiedBy>Danielle Stein Fairhurst</cp:lastModifiedBy>
  <cp:lastPrinted>2015-02-16T00:10:29Z</cp:lastPrinted>
  <dcterms:created xsi:type="dcterms:W3CDTF">2011-08-29T06:00:16Z</dcterms:created>
  <dcterms:modified xsi:type="dcterms:W3CDTF">2026-08-08T04:15:24Z</dcterms:modified>
</cp:coreProperties>
</file>